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ir Emissions\Annual Inventory Compilation\2023data\Outputs\UNECE Reports\IIR2025\Website Annexes\"/>
    </mc:Choice>
  </mc:AlternateContent>
  <xr:revisionPtr revIDLastSave="0" documentId="13_ncr:1_{B9E9628D-81D8-4588-8F03-74D83C6D27E7}" xr6:coauthVersionLast="47" xr6:coauthVersionMax="47" xr10:uidLastSave="{00000000-0000-0000-0000-000000000000}"/>
  <bookViews>
    <workbookView xWindow="-120" yWindow="-120" windowWidth="29040" windowHeight="15720" tabRatio="881" firstSheet="8" activeTab="15" xr2:uid="{00000000-000D-0000-FFFF-FFFF00000000}"/>
  </bookViews>
  <sheets>
    <sheet name="A.2 Table 1.NOx" sheetId="2" r:id="rId1"/>
    <sheet name="A.2 Table 2.SO2" sheetId="18" r:id="rId2"/>
    <sheet name="A.2 Table 3.NMVOC" sheetId="17" r:id="rId3"/>
    <sheet name="A.2 Table 4.NH3,CO" sheetId="16" r:id="rId4"/>
    <sheet name="A.2 Table 5.TSP,PM10" sheetId="14" r:id="rId5"/>
    <sheet name="A.2 Table 6.PM2.5" sheetId="12" r:id="rId6"/>
    <sheet name="A.2 Table 7.Pb,Cd" sheetId="11" r:id="rId7"/>
    <sheet name="A.2 Table 8.Hg,As" sheetId="10" r:id="rId8"/>
    <sheet name="A.2 Table 9.Cr,Cu" sheetId="7" r:id="rId9"/>
    <sheet name="A.2 Table 10.Ni,Se" sheetId="5" r:id="rId10"/>
    <sheet name="A.2 Table 11.Zn" sheetId="3" r:id="rId11"/>
    <sheet name="A.2 Table 12.Dioxin,PCB,HCB" sheetId="23" r:id="rId12"/>
    <sheet name="A.2 Table 13.B(a)p,B(b)F" sheetId="25" r:id="rId13"/>
    <sheet name="A.2 Table 14.B(k)F,I(123-cd)P" sheetId="27" r:id="rId14"/>
    <sheet name="Table 15.PAH" sheetId="29" r:id="rId15"/>
    <sheet name="A.2 Table 16. KCA" sheetId="19" r:id="rId16"/>
    <sheet name="A.3 Fig.A3.1" sheetId="34" r:id="rId17"/>
    <sheet name="A.3 Fig.A3.2" sheetId="38" r:id="rId18"/>
    <sheet name="A.3 Table A3.1" sheetId="36" r:id="rId19"/>
  </sheets>
  <definedNames>
    <definedName name="_xlnm._FilterDatabase" localSheetId="0" hidden="1">'A.2 Table 1.NOx'!$B$4:$F$4</definedName>
    <definedName name="_xlnm._FilterDatabase" localSheetId="14" hidden="1">'Table 15.PAH'!$B$4:$F$4</definedName>
    <definedName name="Activity_Data__From_1990">#REF!</definedName>
    <definedName name="Annex_III_TableIIIB_GNFR_Codes">#REF!</definedName>
    <definedName name="fg">#REF!</definedName>
    <definedName name="Heavy_Metals__from_1990">#REF!</definedName>
    <definedName name="Main_Pollutants_and_Particulate">#REF!</definedName>
    <definedName name="Persistent_Organic_Pollutants__POPs_From_1990">#REF!</definedName>
    <definedName name="_xlnm.Print_Area" localSheetId="14">'Table 15.PAH'!$A$1:$F$26</definedName>
    <definedName name="x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9" l="1"/>
  <c r="L5" i="19"/>
  <c r="M4" i="19"/>
  <c r="AO151" i="38"/>
  <c r="AK5" i="36" s="1"/>
  <c r="AO155" i="38"/>
  <c r="AK9" i="36" s="1"/>
  <c r="AO150" i="38"/>
  <c r="AO157" i="38" l="1"/>
  <c r="AK11" i="36" s="1"/>
  <c r="AO154" i="38"/>
  <c r="AK8" i="36" s="1"/>
  <c r="AO153" i="38"/>
  <c r="AK7" i="36" s="1"/>
  <c r="AO156" i="38"/>
  <c r="AK10" i="36" s="1"/>
  <c r="AO152" i="38"/>
  <c r="AK6" i="36" s="1"/>
  <c r="AN150" i="38"/>
  <c r="AN151" i="38"/>
  <c r="AJ5" i="36" s="1"/>
  <c r="AN155" i="38"/>
  <c r="AJ9" i="36" s="1"/>
  <c r="AN157" i="38"/>
  <c r="AJ11" i="36" s="1"/>
  <c r="AO158" i="38" l="1"/>
  <c r="AO159" i="38" s="1"/>
  <c r="AK12" i="36"/>
  <c r="AN154" i="38"/>
  <c r="AJ8" i="36" s="1"/>
  <c r="AN156" i="38"/>
  <c r="AJ10" i="36" s="1"/>
  <c r="AN152" i="38"/>
  <c r="AJ6" i="36" s="1"/>
  <c r="AN153" i="38"/>
  <c r="AJ7" i="36" s="1"/>
  <c r="AN158" i="38" l="1"/>
  <c r="AJ12" i="36" s="1"/>
  <c r="AN159" i="38"/>
  <c r="AM157" i="38" l="1"/>
  <c r="AI11" i="36" s="1"/>
  <c r="AM153" i="38"/>
  <c r="AI7" i="36" s="1"/>
  <c r="AM152" i="38"/>
  <c r="AI6" i="36" s="1"/>
  <c r="AM154" i="38"/>
  <c r="AI8" i="36" s="1"/>
  <c r="AM156" i="38"/>
  <c r="AI10" i="36" s="1"/>
  <c r="AM155" i="38"/>
  <c r="AI9" i="36" s="1"/>
  <c r="AM150" i="38"/>
  <c r="AM151" i="38"/>
  <c r="AI5" i="36" s="1"/>
  <c r="I5" i="14" l="1"/>
  <c r="J48" i="2"/>
  <c r="C5" i="14"/>
  <c r="D59" i="14"/>
  <c r="Q58" i="12"/>
  <c r="C5" i="12"/>
  <c r="C5" i="16"/>
  <c r="I48" i="2"/>
  <c r="C5" i="27"/>
  <c r="C5" i="7"/>
  <c r="C5" i="25"/>
  <c r="AM158" i="38"/>
  <c r="J59" i="14" l="1"/>
  <c r="J60" i="14"/>
  <c r="D35" i="7"/>
  <c r="D32" i="25"/>
  <c r="D35" i="16"/>
  <c r="AM159" i="38"/>
  <c r="AI12" i="36"/>
  <c r="C5" i="2"/>
  <c r="I5" i="7"/>
  <c r="I5" i="11"/>
  <c r="J35" i="7" l="1"/>
  <c r="AL155" i="38"/>
  <c r="AH9" i="36" s="1"/>
  <c r="AL151" i="38"/>
  <c r="AH5" i="36" s="1"/>
  <c r="AL150" i="38"/>
  <c r="AL152" i="38"/>
  <c r="AH6" i="36" s="1"/>
  <c r="C5" i="29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AL154" i="38" l="1"/>
  <c r="AH8" i="36" s="1"/>
  <c r="AL153" i="38"/>
  <c r="AH7" i="36" s="1"/>
  <c r="AL156" i="38"/>
  <c r="AH10" i="36" s="1"/>
  <c r="AL157" i="38"/>
  <c r="AH11" i="36" s="1"/>
  <c r="AK155" i="38"/>
  <c r="AG9" i="36" s="1"/>
  <c r="AK151" i="38"/>
  <c r="I5" i="27"/>
  <c r="I5" i="25"/>
  <c r="I32" i="23"/>
  <c r="I5" i="23"/>
  <c r="C5" i="23"/>
  <c r="C5" i="3"/>
  <c r="I5" i="5"/>
  <c r="C5" i="5"/>
  <c r="I5" i="10"/>
  <c r="C5" i="10"/>
  <c r="C5" i="11"/>
  <c r="J58" i="14"/>
  <c r="I5" i="16"/>
  <c r="L59" i="17"/>
  <c r="C5" i="17"/>
  <c r="C5" i="18"/>
  <c r="D31" i="27" l="1"/>
  <c r="D30" i="27"/>
  <c r="D60" i="12"/>
  <c r="D59" i="12"/>
  <c r="D29" i="18"/>
  <c r="D58" i="14"/>
  <c r="AL158" i="38"/>
  <c r="AL159" i="38" s="1"/>
  <c r="J25" i="27"/>
  <c r="J19" i="27"/>
  <c r="J13" i="27"/>
  <c r="J7" i="27"/>
  <c r="J24" i="27"/>
  <c r="J18" i="27"/>
  <c r="J12" i="27"/>
  <c r="J6" i="27"/>
  <c r="J23" i="27"/>
  <c r="J17" i="27"/>
  <c r="J11" i="27"/>
  <c r="J22" i="27"/>
  <c r="J16" i="27"/>
  <c r="J10" i="27"/>
  <c r="J27" i="27"/>
  <c r="J21" i="27"/>
  <c r="J15" i="27"/>
  <c r="J9" i="27"/>
  <c r="J26" i="27"/>
  <c r="J20" i="27"/>
  <c r="J14" i="27"/>
  <c r="J8" i="27"/>
  <c r="D28" i="27"/>
  <c r="D27" i="27"/>
  <c r="D21" i="27"/>
  <c r="D15" i="27"/>
  <c r="D9" i="27"/>
  <c r="D13" i="27"/>
  <c r="D26" i="27"/>
  <c r="D20" i="27"/>
  <c r="D14" i="27"/>
  <c r="D8" i="27"/>
  <c r="D6" i="27"/>
  <c r="D25" i="27"/>
  <c r="D12" i="27"/>
  <c r="D7" i="27"/>
  <c r="D18" i="27"/>
  <c r="D29" i="27"/>
  <c r="D23" i="27"/>
  <c r="D17" i="27"/>
  <c r="D11" i="27"/>
  <c r="D22" i="27"/>
  <c r="D16" i="27"/>
  <c r="D10" i="27"/>
  <c r="D19" i="27"/>
  <c r="D24" i="27"/>
  <c r="J46" i="23"/>
  <c r="J40" i="23"/>
  <c r="J34" i="23"/>
  <c r="J45" i="23"/>
  <c r="J39" i="23"/>
  <c r="J33" i="23"/>
  <c r="J44" i="23"/>
  <c r="J38" i="23"/>
  <c r="J49" i="23"/>
  <c r="J43" i="23"/>
  <c r="J37" i="23"/>
  <c r="J48" i="23"/>
  <c r="J42" i="23"/>
  <c r="J36" i="23"/>
  <c r="J47" i="23"/>
  <c r="J41" i="23"/>
  <c r="J35" i="23"/>
  <c r="J6" i="23"/>
  <c r="J22" i="23"/>
  <c r="J16" i="23"/>
  <c r="J10" i="23"/>
  <c r="J17" i="23"/>
  <c r="J21" i="23"/>
  <c r="J15" i="23"/>
  <c r="J9" i="23"/>
  <c r="J23" i="23"/>
  <c r="J20" i="23"/>
  <c r="J14" i="23"/>
  <c r="J8" i="23"/>
  <c r="J11" i="23"/>
  <c r="J25" i="23"/>
  <c r="J19" i="23"/>
  <c r="J13" i="23"/>
  <c r="J7" i="23"/>
  <c r="J24" i="23"/>
  <c r="J18" i="23"/>
  <c r="J12" i="23"/>
  <c r="D28" i="23"/>
  <c r="D22" i="23"/>
  <c r="D16" i="23"/>
  <c r="D10" i="23"/>
  <c r="D33" i="23"/>
  <c r="D27" i="23"/>
  <c r="D21" i="23"/>
  <c r="D15" i="23"/>
  <c r="D9" i="23"/>
  <c r="D17" i="23"/>
  <c r="D32" i="23"/>
  <c r="D26" i="23"/>
  <c r="D20" i="23"/>
  <c r="D14" i="23"/>
  <c r="D8" i="23"/>
  <c r="D11" i="23"/>
  <c r="D31" i="23"/>
  <c r="D25" i="23"/>
  <c r="D19" i="23"/>
  <c r="D13" i="23"/>
  <c r="D7" i="23"/>
  <c r="D29" i="23"/>
  <c r="D30" i="23"/>
  <c r="D24" i="23"/>
  <c r="D18" i="23"/>
  <c r="D12" i="23"/>
  <c r="D6" i="23"/>
  <c r="D23" i="23"/>
  <c r="J28" i="5"/>
  <c r="J22" i="5"/>
  <c r="J16" i="5"/>
  <c r="J10" i="5"/>
  <c r="J27" i="5"/>
  <c r="J21" i="5"/>
  <c r="J15" i="5"/>
  <c r="J9" i="5"/>
  <c r="J32" i="5"/>
  <c r="J26" i="5"/>
  <c r="J20" i="5"/>
  <c r="J14" i="5"/>
  <c r="J8" i="5"/>
  <c r="J31" i="5"/>
  <c r="J25" i="5"/>
  <c r="J19" i="5"/>
  <c r="J13" i="5"/>
  <c r="J7" i="5"/>
  <c r="J30" i="5"/>
  <c r="J24" i="5"/>
  <c r="J18" i="5"/>
  <c r="J12" i="5"/>
  <c r="J6" i="5"/>
  <c r="J29" i="5"/>
  <c r="J23" i="5"/>
  <c r="J17" i="5"/>
  <c r="J11" i="5"/>
  <c r="D34" i="5"/>
  <c r="D28" i="5"/>
  <c r="D22" i="5"/>
  <c r="D16" i="5"/>
  <c r="D10" i="5"/>
  <c r="D32" i="5"/>
  <c r="D20" i="5"/>
  <c r="D8" i="5"/>
  <c r="D33" i="5"/>
  <c r="D27" i="5"/>
  <c r="D21" i="5"/>
  <c r="D15" i="5"/>
  <c r="D9" i="5"/>
  <c r="D26" i="5"/>
  <c r="D14" i="5"/>
  <c r="D13" i="5"/>
  <c r="D19" i="5"/>
  <c r="D30" i="5"/>
  <c r="D24" i="5"/>
  <c r="D18" i="5"/>
  <c r="D12" i="5"/>
  <c r="D6" i="5"/>
  <c r="D25" i="5"/>
  <c r="D35" i="5"/>
  <c r="D29" i="5"/>
  <c r="D23" i="5"/>
  <c r="D17" i="5"/>
  <c r="D11" i="5"/>
  <c r="D31" i="5"/>
  <c r="D7" i="5"/>
  <c r="D29" i="7"/>
  <c r="D23" i="7"/>
  <c r="D17" i="7"/>
  <c r="D11" i="7"/>
  <c r="D34" i="7"/>
  <c r="D28" i="7"/>
  <c r="D22" i="7"/>
  <c r="D16" i="7"/>
  <c r="D10" i="7"/>
  <c r="D33" i="7"/>
  <c r="D27" i="7"/>
  <c r="D21" i="7"/>
  <c r="D15" i="7"/>
  <c r="D9" i="7"/>
  <c r="D32" i="7"/>
  <c r="D26" i="7"/>
  <c r="D20" i="7"/>
  <c r="D14" i="7"/>
  <c r="D8" i="7"/>
  <c r="D31" i="7"/>
  <c r="D25" i="7"/>
  <c r="D19" i="7"/>
  <c r="D13" i="7"/>
  <c r="D7" i="7"/>
  <c r="D30" i="7"/>
  <c r="D24" i="7"/>
  <c r="D18" i="7"/>
  <c r="D12" i="7"/>
  <c r="D6" i="7"/>
  <c r="J31" i="10"/>
  <c r="J25" i="10"/>
  <c r="J19" i="10"/>
  <c r="J13" i="10"/>
  <c r="J7" i="10"/>
  <c r="J21" i="10"/>
  <c r="J30" i="10"/>
  <c r="J24" i="10"/>
  <c r="J18" i="10"/>
  <c r="J12" i="10"/>
  <c r="J6" i="10"/>
  <c r="J15" i="10"/>
  <c r="J29" i="10"/>
  <c r="J23" i="10"/>
  <c r="J17" i="10"/>
  <c r="J11" i="10"/>
  <c r="J27" i="10"/>
  <c r="J28" i="10"/>
  <c r="J22" i="10"/>
  <c r="J16" i="10"/>
  <c r="J10" i="10"/>
  <c r="J26" i="10"/>
  <c r="J20" i="10"/>
  <c r="J14" i="10"/>
  <c r="J8" i="10"/>
  <c r="J9" i="10"/>
  <c r="D6" i="10"/>
  <c r="D29" i="10"/>
  <c r="D23" i="10"/>
  <c r="D17" i="10"/>
  <c r="D11" i="10"/>
  <c r="D13" i="10"/>
  <c r="D28" i="10"/>
  <c r="D22" i="10"/>
  <c r="D16" i="10"/>
  <c r="D10" i="10"/>
  <c r="D19" i="10"/>
  <c r="D27" i="10"/>
  <c r="D21" i="10"/>
  <c r="D15" i="10"/>
  <c r="D9" i="10"/>
  <c r="D7" i="10"/>
  <c r="D26" i="10"/>
  <c r="D20" i="10"/>
  <c r="D14" i="10"/>
  <c r="D8" i="10"/>
  <c r="D31" i="10"/>
  <c r="D30" i="10"/>
  <c r="D24" i="10"/>
  <c r="D18" i="10"/>
  <c r="D12" i="10"/>
  <c r="D25" i="10"/>
  <c r="D30" i="11"/>
  <c r="D24" i="11"/>
  <c r="D18" i="11"/>
  <c r="D12" i="11"/>
  <c r="D6" i="11"/>
  <c r="D11" i="11"/>
  <c r="D34" i="11"/>
  <c r="D10" i="11"/>
  <c r="D16" i="11"/>
  <c r="D33" i="11"/>
  <c r="D27" i="11"/>
  <c r="D21" i="11"/>
  <c r="D15" i="11"/>
  <c r="D9" i="11"/>
  <c r="D32" i="11"/>
  <c r="D26" i="11"/>
  <c r="D20" i="11"/>
  <c r="D14" i="11"/>
  <c r="D8" i="11"/>
  <c r="D29" i="11"/>
  <c r="D17" i="11"/>
  <c r="D28" i="11"/>
  <c r="D31" i="11"/>
  <c r="D25" i="11"/>
  <c r="D19" i="11"/>
  <c r="D13" i="11"/>
  <c r="D7" i="11"/>
  <c r="D23" i="11"/>
  <c r="D22" i="11"/>
  <c r="D6" i="14"/>
  <c r="D52" i="14"/>
  <c r="D46" i="14"/>
  <c r="D40" i="14"/>
  <c r="D34" i="14"/>
  <c r="D28" i="14"/>
  <c r="D22" i="14"/>
  <c r="D16" i="14"/>
  <c r="D10" i="14"/>
  <c r="D36" i="14"/>
  <c r="D57" i="14"/>
  <c r="D51" i="14"/>
  <c r="D45" i="14"/>
  <c r="D39" i="14"/>
  <c r="D33" i="14"/>
  <c r="D27" i="14"/>
  <c r="D21" i="14"/>
  <c r="D15" i="14"/>
  <c r="D9" i="14"/>
  <c r="D42" i="14"/>
  <c r="D56" i="14"/>
  <c r="D50" i="14"/>
  <c r="D44" i="14"/>
  <c r="D38" i="14"/>
  <c r="D32" i="14"/>
  <c r="D26" i="14"/>
  <c r="D20" i="14"/>
  <c r="D14" i="14"/>
  <c r="D8" i="14"/>
  <c r="D48" i="14"/>
  <c r="D18" i="14"/>
  <c r="D55" i="14"/>
  <c r="D49" i="14"/>
  <c r="D43" i="14"/>
  <c r="D37" i="14"/>
  <c r="D31" i="14"/>
  <c r="D25" i="14"/>
  <c r="D19" i="14"/>
  <c r="D13" i="14"/>
  <c r="D7" i="14"/>
  <c r="D54" i="14"/>
  <c r="D12" i="14"/>
  <c r="D24" i="14"/>
  <c r="D53" i="14"/>
  <c r="D47" i="14"/>
  <c r="D41" i="14"/>
  <c r="D35" i="14"/>
  <c r="D29" i="14"/>
  <c r="D23" i="14"/>
  <c r="D17" i="14"/>
  <c r="D11" i="14"/>
  <c r="D30" i="14"/>
  <c r="J31" i="16"/>
  <c r="J25" i="16"/>
  <c r="J19" i="16"/>
  <c r="J13" i="16"/>
  <c r="J7" i="16"/>
  <c r="J32" i="16"/>
  <c r="J30" i="16"/>
  <c r="J24" i="16"/>
  <c r="J18" i="16"/>
  <c r="J12" i="16"/>
  <c r="J6" i="16"/>
  <c r="J20" i="16"/>
  <c r="J29" i="16"/>
  <c r="J23" i="16"/>
  <c r="J17" i="16"/>
  <c r="J11" i="16"/>
  <c r="J14" i="16"/>
  <c r="J28" i="16"/>
  <c r="J22" i="16"/>
  <c r="J16" i="16"/>
  <c r="J10" i="16"/>
  <c r="J8" i="16"/>
  <c r="J33" i="16"/>
  <c r="J27" i="16"/>
  <c r="J21" i="16"/>
  <c r="J15" i="16"/>
  <c r="J9" i="16"/>
  <c r="J26" i="16"/>
  <c r="D30" i="16"/>
  <c r="D24" i="16"/>
  <c r="D18" i="16"/>
  <c r="D12" i="16"/>
  <c r="D6" i="16"/>
  <c r="D20" i="16"/>
  <c r="D29" i="16"/>
  <c r="D23" i="16"/>
  <c r="D17" i="16"/>
  <c r="D11" i="16"/>
  <c r="D9" i="16"/>
  <c r="D26" i="16"/>
  <c r="D34" i="16"/>
  <c r="D28" i="16"/>
  <c r="D22" i="16"/>
  <c r="D16" i="16"/>
  <c r="D10" i="16"/>
  <c r="D14" i="16"/>
  <c r="D33" i="16"/>
  <c r="D27" i="16"/>
  <c r="D21" i="16"/>
  <c r="D15" i="16"/>
  <c r="D32" i="16"/>
  <c r="D31" i="16"/>
  <c r="D25" i="16"/>
  <c r="D19" i="16"/>
  <c r="D13" i="16"/>
  <c r="D7" i="16"/>
  <c r="D8" i="16"/>
  <c r="D55" i="17"/>
  <c r="D49" i="17"/>
  <c r="D43" i="17"/>
  <c r="D37" i="17"/>
  <c r="D31" i="17"/>
  <c r="D25" i="17"/>
  <c r="D19" i="17"/>
  <c r="D13" i="17"/>
  <c r="D7" i="17"/>
  <c r="D46" i="17"/>
  <c r="D34" i="17"/>
  <c r="D22" i="17"/>
  <c r="D50" i="17"/>
  <c r="D32" i="17"/>
  <c r="D8" i="17"/>
  <c r="D60" i="17"/>
  <c r="D54" i="17"/>
  <c r="D48" i="17"/>
  <c r="D42" i="17"/>
  <c r="D36" i="17"/>
  <c r="D30" i="17"/>
  <c r="D24" i="17"/>
  <c r="D18" i="17"/>
  <c r="D12" i="17"/>
  <c r="D6" i="17"/>
  <c r="D40" i="17"/>
  <c r="D16" i="17"/>
  <c r="D38" i="17"/>
  <c r="D26" i="17"/>
  <c r="D59" i="17"/>
  <c r="D53" i="17"/>
  <c r="D47" i="17"/>
  <c r="D41" i="17"/>
  <c r="D35" i="17"/>
  <c r="D29" i="17"/>
  <c r="D23" i="17"/>
  <c r="D17" i="17"/>
  <c r="D11" i="17"/>
  <c r="D52" i="17"/>
  <c r="D28" i="17"/>
  <c r="D10" i="17"/>
  <c r="D58" i="17"/>
  <c r="D44" i="17"/>
  <c r="D14" i="17"/>
  <c r="D57" i="17"/>
  <c r="D51" i="17"/>
  <c r="D45" i="17"/>
  <c r="D39" i="17"/>
  <c r="D33" i="17"/>
  <c r="D27" i="17"/>
  <c r="D21" i="17"/>
  <c r="D15" i="17"/>
  <c r="D9" i="17"/>
  <c r="D56" i="17"/>
  <c r="D20" i="17"/>
  <c r="D12" i="18"/>
  <c r="D31" i="29"/>
  <c r="D25" i="29"/>
  <c r="D19" i="29"/>
  <c r="D13" i="29"/>
  <c r="D7" i="29"/>
  <c r="D16" i="29"/>
  <c r="D21" i="29"/>
  <c r="D30" i="29"/>
  <c r="D24" i="29"/>
  <c r="D18" i="29"/>
  <c r="D12" i="29"/>
  <c r="D6" i="29"/>
  <c r="D22" i="29"/>
  <c r="D15" i="29"/>
  <c r="D29" i="29"/>
  <c r="D23" i="29"/>
  <c r="D17" i="29"/>
  <c r="D11" i="29"/>
  <c r="D28" i="29"/>
  <c r="D27" i="29"/>
  <c r="D26" i="29"/>
  <c r="D20" i="29"/>
  <c r="D14" i="29"/>
  <c r="D8" i="29"/>
  <c r="D10" i="29"/>
  <c r="D9" i="29"/>
  <c r="J30" i="25"/>
  <c r="J24" i="25"/>
  <c r="J18" i="25"/>
  <c r="J12" i="25"/>
  <c r="J6" i="25"/>
  <c r="J8" i="25"/>
  <c r="J7" i="25"/>
  <c r="J29" i="25"/>
  <c r="J23" i="25"/>
  <c r="J17" i="25"/>
  <c r="J11" i="25"/>
  <c r="J14" i="25"/>
  <c r="J13" i="25"/>
  <c r="J28" i="25"/>
  <c r="J22" i="25"/>
  <c r="J16" i="25"/>
  <c r="J10" i="25"/>
  <c r="J20" i="25"/>
  <c r="J19" i="25"/>
  <c r="J27" i="25"/>
  <c r="J21" i="25"/>
  <c r="J15" i="25"/>
  <c r="J9" i="25"/>
  <c r="J26" i="25"/>
  <c r="J25" i="25"/>
  <c r="D26" i="25"/>
  <c r="D20" i="25"/>
  <c r="D14" i="25"/>
  <c r="D8" i="25"/>
  <c r="D9" i="25"/>
  <c r="D31" i="25"/>
  <c r="D25" i="25"/>
  <c r="D19" i="25"/>
  <c r="D13" i="25"/>
  <c r="D7" i="25"/>
  <c r="D27" i="25"/>
  <c r="D30" i="25"/>
  <c r="D24" i="25"/>
  <c r="D18" i="25"/>
  <c r="D12" i="25"/>
  <c r="D6" i="25"/>
  <c r="D21" i="25"/>
  <c r="D29" i="25"/>
  <c r="D23" i="25"/>
  <c r="D17" i="25"/>
  <c r="D11" i="25"/>
  <c r="D28" i="25"/>
  <c r="D22" i="25"/>
  <c r="D16" i="25"/>
  <c r="D10" i="25"/>
  <c r="D15" i="25"/>
  <c r="D35" i="3"/>
  <c r="D29" i="3"/>
  <c r="D23" i="3"/>
  <c r="D17" i="3"/>
  <c r="D11" i="3"/>
  <c r="D7" i="3"/>
  <c r="D34" i="3"/>
  <c r="D28" i="3"/>
  <c r="D22" i="3"/>
  <c r="D16" i="3"/>
  <c r="D10" i="3"/>
  <c r="D13" i="3"/>
  <c r="D33" i="3"/>
  <c r="D27" i="3"/>
  <c r="D21" i="3"/>
  <c r="D15" i="3"/>
  <c r="D9" i="3"/>
  <c r="D19" i="3"/>
  <c r="D32" i="3"/>
  <c r="D26" i="3"/>
  <c r="D20" i="3"/>
  <c r="D14" i="3"/>
  <c r="D8" i="3"/>
  <c r="D31" i="3"/>
  <c r="D30" i="3"/>
  <c r="D24" i="3"/>
  <c r="D18" i="3"/>
  <c r="D12" i="3"/>
  <c r="D6" i="3"/>
  <c r="D25" i="3"/>
  <c r="J29" i="7"/>
  <c r="J23" i="7"/>
  <c r="J17" i="7"/>
  <c r="J11" i="7"/>
  <c r="J7" i="7"/>
  <c r="J34" i="7"/>
  <c r="J28" i="7"/>
  <c r="J22" i="7"/>
  <c r="J16" i="7"/>
  <c r="J10" i="7"/>
  <c r="J19" i="7"/>
  <c r="J33" i="7"/>
  <c r="J27" i="7"/>
  <c r="J21" i="7"/>
  <c r="J15" i="7"/>
  <c r="J9" i="7"/>
  <c r="J25" i="7"/>
  <c r="J32" i="7"/>
  <c r="J26" i="7"/>
  <c r="J20" i="7"/>
  <c r="J14" i="7"/>
  <c r="J8" i="7"/>
  <c r="J6" i="7"/>
  <c r="J31" i="7"/>
  <c r="J30" i="7"/>
  <c r="J24" i="7"/>
  <c r="J18" i="7"/>
  <c r="J12" i="7"/>
  <c r="J13" i="7"/>
  <c r="D58" i="12"/>
  <c r="D52" i="12"/>
  <c r="D46" i="12"/>
  <c r="D40" i="12"/>
  <c r="D34" i="12"/>
  <c r="D28" i="12"/>
  <c r="D22" i="12"/>
  <c r="D16" i="12"/>
  <c r="D10" i="12"/>
  <c r="D57" i="12"/>
  <c r="D45" i="12"/>
  <c r="D33" i="12"/>
  <c r="D21" i="12"/>
  <c r="D9" i="12"/>
  <c r="D6" i="12"/>
  <c r="D56" i="12"/>
  <c r="D50" i="12"/>
  <c r="D44" i="12"/>
  <c r="D38" i="12"/>
  <c r="D32" i="12"/>
  <c r="D26" i="12"/>
  <c r="D20" i="12"/>
  <c r="D14" i="12"/>
  <c r="D8" i="12"/>
  <c r="D30" i="12"/>
  <c r="D12" i="12"/>
  <c r="D55" i="12"/>
  <c r="D49" i="12"/>
  <c r="D43" i="12"/>
  <c r="D37" i="12"/>
  <c r="D31" i="12"/>
  <c r="D25" i="12"/>
  <c r="D19" i="12"/>
  <c r="D13" i="12"/>
  <c r="D7" i="12"/>
  <c r="D54" i="12"/>
  <c r="D48" i="12"/>
  <c r="D42" i="12"/>
  <c r="D36" i="12"/>
  <c r="D24" i="12"/>
  <c r="D18" i="12"/>
  <c r="D53" i="12"/>
  <c r="D47" i="12"/>
  <c r="D41" i="12"/>
  <c r="D35" i="12"/>
  <c r="D29" i="12"/>
  <c r="D23" i="12"/>
  <c r="D17" i="12"/>
  <c r="D11" i="12"/>
  <c r="D51" i="12"/>
  <c r="D39" i="12"/>
  <c r="D27" i="12"/>
  <c r="D15" i="12"/>
  <c r="J57" i="14"/>
  <c r="J51" i="14"/>
  <c r="J45" i="14"/>
  <c r="J39" i="14"/>
  <c r="J33" i="14"/>
  <c r="J27" i="14"/>
  <c r="J21" i="14"/>
  <c r="J15" i="14"/>
  <c r="J9" i="14"/>
  <c r="J6" i="14"/>
  <c r="J36" i="14"/>
  <c r="J30" i="14"/>
  <c r="J12" i="14"/>
  <c r="J47" i="14"/>
  <c r="J11" i="14"/>
  <c r="J56" i="14"/>
  <c r="J50" i="14"/>
  <c r="J44" i="14"/>
  <c r="J38" i="14"/>
  <c r="J32" i="14"/>
  <c r="J26" i="14"/>
  <c r="J20" i="14"/>
  <c r="J14" i="14"/>
  <c r="J8" i="14"/>
  <c r="J48" i="14"/>
  <c r="J53" i="14"/>
  <c r="J29" i="14"/>
  <c r="J55" i="14"/>
  <c r="J49" i="14"/>
  <c r="J43" i="14"/>
  <c r="J37" i="14"/>
  <c r="J31" i="14"/>
  <c r="J25" i="14"/>
  <c r="J19" i="14"/>
  <c r="J13" i="14"/>
  <c r="J7" i="14"/>
  <c r="J54" i="14"/>
  <c r="J24" i="14"/>
  <c r="J35" i="14"/>
  <c r="J23" i="14"/>
  <c r="J52" i="14"/>
  <c r="J46" i="14"/>
  <c r="J40" i="14"/>
  <c r="J34" i="14"/>
  <c r="J28" i="14"/>
  <c r="J22" i="14"/>
  <c r="J16" i="14"/>
  <c r="J10" i="14"/>
  <c r="J42" i="14"/>
  <c r="J18" i="14"/>
  <c r="J41" i="14"/>
  <c r="J17" i="14"/>
  <c r="D6" i="18"/>
  <c r="D8" i="18"/>
  <c r="D18" i="18"/>
  <c r="D30" i="18"/>
  <c r="D25" i="18"/>
  <c r="D9" i="18"/>
  <c r="D19" i="18"/>
  <c r="D10" i="18"/>
  <c r="D22" i="18"/>
  <c r="D24" i="18"/>
  <c r="D13" i="18"/>
  <c r="D7" i="18"/>
  <c r="D16" i="18"/>
  <c r="D28" i="18"/>
  <c r="AK154" i="38"/>
  <c r="AG8" i="36" s="1"/>
  <c r="D31" i="18"/>
  <c r="D14" i="18"/>
  <c r="D20" i="18"/>
  <c r="D26" i="18"/>
  <c r="D32" i="18"/>
  <c r="D15" i="18"/>
  <c r="D21" i="18"/>
  <c r="D27" i="18"/>
  <c r="D11" i="18"/>
  <c r="D17" i="18"/>
  <c r="D23" i="18"/>
  <c r="AK153" i="38"/>
  <c r="AG7" i="36" s="1"/>
  <c r="AK157" i="38"/>
  <c r="AG11" i="36" s="1"/>
  <c r="AK152" i="38"/>
  <c r="AG6" i="36" s="1"/>
  <c r="AK156" i="38"/>
  <c r="AG10" i="36" s="1"/>
  <c r="AG5" i="36"/>
  <c r="AH12" i="36" l="1"/>
  <c r="AK158" i="38"/>
  <c r="AG12" i="36" s="1"/>
  <c r="AK159" i="38" l="1"/>
  <c r="AJ155" i="38" l="1"/>
  <c r="AF9" i="36" s="1"/>
  <c r="AJ151" i="38"/>
  <c r="AF5" i="36" s="1"/>
  <c r="AJ152" i="38" l="1"/>
  <c r="AF6" i="36" s="1"/>
  <c r="AJ154" i="38"/>
  <c r="AF8" i="36" s="1"/>
  <c r="AJ157" i="38"/>
  <c r="AF11" i="36" s="1"/>
  <c r="AJ156" i="38"/>
  <c r="AF10" i="36" s="1"/>
  <c r="AJ153" i="38"/>
  <c r="AF7" i="36" s="1"/>
  <c r="AJ158" i="38" l="1"/>
  <c r="AJ159" i="38" s="1"/>
  <c r="AF12" i="36" l="1"/>
  <c r="D6" i="2"/>
  <c r="AI155" i="38" l="1"/>
  <c r="AE9" i="36" s="1"/>
  <c r="AI151" i="38"/>
  <c r="AE5" i="36" s="1"/>
  <c r="AI154" i="38" l="1"/>
  <c r="AE8" i="36" s="1"/>
  <c r="AI156" i="38"/>
  <c r="AE10" i="36" s="1"/>
  <c r="AI153" i="38"/>
  <c r="AE7" i="36" s="1"/>
  <c r="AI152" i="38"/>
  <c r="AE6" i="36" s="1"/>
  <c r="AI157" i="38"/>
  <c r="AE11" i="36" s="1"/>
  <c r="Q10" i="12" l="1"/>
  <c r="Q19" i="12"/>
  <c r="Q28" i="12"/>
  <c r="Q37" i="12"/>
  <c r="Q46" i="12"/>
  <c r="Q55" i="12"/>
  <c r="Q11" i="12"/>
  <c r="Q20" i="12"/>
  <c r="Q29" i="12"/>
  <c r="Q38" i="12"/>
  <c r="Q47" i="12"/>
  <c r="Q57" i="12"/>
  <c r="Q49" i="12"/>
  <c r="Q5" i="12"/>
  <c r="Q14" i="12"/>
  <c r="Q23" i="12"/>
  <c r="Q33" i="12"/>
  <c r="Q42" i="12"/>
  <c r="Q51" i="12"/>
  <c r="Q31" i="12"/>
  <c r="Q6" i="12"/>
  <c r="Q15" i="12"/>
  <c r="Q25" i="12"/>
  <c r="Q34" i="12"/>
  <c r="Q43" i="12"/>
  <c r="Q52" i="12"/>
  <c r="Q21" i="12"/>
  <c r="Q39" i="12"/>
  <c r="Q13" i="12"/>
  <c r="Q41" i="12"/>
  <c r="Q8" i="12"/>
  <c r="Q17" i="12"/>
  <c r="Q26" i="12"/>
  <c r="Q35" i="12"/>
  <c r="Q44" i="12"/>
  <c r="Q53" i="12"/>
  <c r="Q12" i="12"/>
  <c r="Q30" i="12"/>
  <c r="Q22" i="12"/>
  <c r="Q50" i="12"/>
  <c r="Q9" i="12"/>
  <c r="Q18" i="12"/>
  <c r="Q27" i="12"/>
  <c r="Q36" i="12"/>
  <c r="Q45" i="12"/>
  <c r="Q54" i="12"/>
  <c r="Q7" i="12"/>
  <c r="Q16" i="12"/>
  <c r="Q24" i="12"/>
  <c r="Q32" i="12"/>
  <c r="Q40" i="12"/>
  <c r="Q48" i="12"/>
  <c r="Q56" i="12"/>
  <c r="AI158" i="38"/>
  <c r="AE12" i="36" s="1"/>
  <c r="AI159" i="38" l="1"/>
  <c r="AG155" i="38" l="1"/>
  <c r="AE155" i="38"/>
  <c r="C10" i="36" l="1"/>
  <c r="AH151" i="38"/>
  <c r="AD5" i="36" s="1"/>
  <c r="AH154" i="38" l="1"/>
  <c r="AD8" i="36" s="1"/>
  <c r="AH156" i="38"/>
  <c r="AD10" i="36" s="1"/>
  <c r="AH152" i="38"/>
  <c r="AD6" i="36" s="1"/>
  <c r="AH153" i="38"/>
  <c r="AD7" i="36" s="1"/>
  <c r="L56" i="17" l="1"/>
  <c r="L57" i="17"/>
  <c r="L45" i="17"/>
  <c r="L28" i="17"/>
  <c r="L16" i="17"/>
  <c r="L49" i="17"/>
  <c r="L33" i="17"/>
  <c r="L21" i="17"/>
  <c r="L7" i="17"/>
  <c r="L55" i="17"/>
  <c r="L51" i="17"/>
  <c r="L47" i="17"/>
  <c r="L43" i="17"/>
  <c r="L39" i="17"/>
  <c r="L35" i="17"/>
  <c r="L31" i="17"/>
  <c r="L27" i="17"/>
  <c r="L23" i="17"/>
  <c r="L19" i="17"/>
  <c r="L48" i="17"/>
  <c r="L36" i="17"/>
  <c r="L24" i="17"/>
  <c r="L12" i="17"/>
  <c r="L58" i="17"/>
  <c r="L54" i="17"/>
  <c r="L50" i="17"/>
  <c r="L46" i="17"/>
  <c r="L42" i="17"/>
  <c r="L38" i="17"/>
  <c r="L34" i="17"/>
  <c r="L30" i="17"/>
  <c r="L26" i="17"/>
  <c r="L22" i="17"/>
  <c r="L18" i="17"/>
  <c r="L14" i="17"/>
  <c r="L10" i="17"/>
  <c r="L6" i="17"/>
  <c r="L53" i="17"/>
  <c r="L41" i="17"/>
  <c r="L17" i="17"/>
  <c r="L52" i="17"/>
  <c r="L44" i="17"/>
  <c r="L40" i="17"/>
  <c r="L32" i="17"/>
  <c r="L20" i="17"/>
  <c r="L8" i="17"/>
  <c r="L37" i="17"/>
  <c r="L29" i="17"/>
  <c r="L25" i="17"/>
  <c r="L13" i="17"/>
  <c r="L9" i="17"/>
  <c r="L5" i="17"/>
  <c r="M5" i="17" s="1"/>
  <c r="L15" i="17"/>
  <c r="L11" i="17"/>
  <c r="M6" i="17" l="1"/>
  <c r="M7" i="17" s="1"/>
  <c r="M8" i="17" s="1"/>
  <c r="M9" i="17" s="1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M37" i="17" s="1"/>
  <c r="M38" i="17" s="1"/>
  <c r="M39" i="17" s="1"/>
  <c r="M40" i="17" s="1"/>
  <c r="M41" i="17" s="1"/>
  <c r="M42" i="17" s="1"/>
  <c r="M43" i="17" s="1"/>
  <c r="M44" i="17" s="1"/>
  <c r="M45" i="17" s="1"/>
  <c r="M46" i="17" s="1"/>
  <c r="M47" i="17" s="1"/>
  <c r="M48" i="17" s="1"/>
  <c r="M49" i="17" s="1"/>
  <c r="M50" i="17" s="1"/>
  <c r="M51" i="17" s="1"/>
  <c r="M52" i="17" s="1"/>
  <c r="M53" i="17" s="1"/>
  <c r="M54" i="17" s="1"/>
  <c r="M55" i="17" s="1"/>
  <c r="M56" i="17" s="1"/>
  <c r="M57" i="17" s="1"/>
  <c r="M58" i="17" s="1"/>
  <c r="M59" i="17" s="1"/>
  <c r="D33" i="2" l="1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L32" i="2" l="1"/>
  <c r="L38" i="2"/>
  <c r="L31" i="2"/>
  <c r="L30" i="2"/>
  <c r="L42" i="2"/>
  <c r="L36" i="2"/>
  <c r="L45" i="2"/>
  <c r="L47" i="2"/>
  <c r="L44" i="2"/>
  <c r="L35" i="2"/>
  <c r="L43" i="2"/>
  <c r="L46" i="2"/>
  <c r="L29" i="2"/>
  <c r="L34" i="2"/>
  <c r="L37" i="2"/>
  <c r="L41" i="2"/>
  <c r="L40" i="2"/>
  <c r="L33" i="2"/>
  <c r="L39" i="2"/>
  <c r="L17" i="2"/>
  <c r="L7" i="2"/>
  <c r="L23" i="2"/>
  <c r="L27" i="2"/>
  <c r="L19" i="2"/>
  <c r="L11" i="2"/>
  <c r="L15" i="2"/>
  <c r="L26" i="2"/>
  <c r="L18" i="2"/>
  <c r="L10" i="2"/>
  <c r="L9" i="2"/>
  <c r="L24" i="2"/>
  <c r="L16" i="2"/>
  <c r="L8" i="2"/>
  <c r="L25" i="2"/>
  <c r="L22" i="2"/>
  <c r="L14" i="2"/>
  <c r="L6" i="2"/>
  <c r="L13" i="2"/>
  <c r="L21" i="2"/>
  <c r="L20" i="2"/>
  <c r="L5" i="2"/>
  <c r="M5" i="2" s="1"/>
  <c r="L28" i="2"/>
  <c r="L12" i="2"/>
  <c r="M6" i="2" l="1"/>
  <c r="M7" i="2" s="1"/>
  <c r="M8" i="2" s="1"/>
  <c r="M9" i="2" s="1"/>
  <c r="M10" i="2" s="1"/>
  <c r="M11" i="2" l="1"/>
  <c r="AG156" i="38"/>
  <c r="AC10" i="36" s="1"/>
  <c r="AF156" i="38"/>
  <c r="AB10" i="36" s="1"/>
  <c r="AE156" i="38"/>
  <c r="AA10" i="36" s="1"/>
  <c r="AD156" i="38"/>
  <c r="Z10" i="36" s="1"/>
  <c r="AC156" i="38"/>
  <c r="Y10" i="36" s="1"/>
  <c r="AB156" i="38"/>
  <c r="X10" i="36" s="1"/>
  <c r="AA156" i="38"/>
  <c r="W10" i="36" s="1"/>
  <c r="Z156" i="38"/>
  <c r="V10" i="36" s="1"/>
  <c r="Y156" i="38"/>
  <c r="U10" i="36" s="1"/>
  <c r="X156" i="38"/>
  <c r="T10" i="36" s="1"/>
  <c r="W156" i="38"/>
  <c r="S10" i="36" s="1"/>
  <c r="V156" i="38"/>
  <c r="R10" i="36" s="1"/>
  <c r="U156" i="38"/>
  <c r="Q10" i="36" s="1"/>
  <c r="T156" i="38"/>
  <c r="P10" i="36" s="1"/>
  <c r="S156" i="38"/>
  <c r="O10" i="36" s="1"/>
  <c r="R156" i="38"/>
  <c r="N10" i="36" s="1"/>
  <c r="Q156" i="38"/>
  <c r="M10" i="36" s="1"/>
  <c r="P156" i="38"/>
  <c r="L10" i="36" s="1"/>
  <c r="O156" i="38"/>
  <c r="K10" i="36" s="1"/>
  <c r="N156" i="38"/>
  <c r="J10" i="36" s="1"/>
  <c r="M156" i="38"/>
  <c r="I10" i="36" s="1"/>
  <c r="L156" i="38"/>
  <c r="H10" i="36" s="1"/>
  <c r="K156" i="38"/>
  <c r="G10" i="36" s="1"/>
  <c r="J156" i="38"/>
  <c r="F10" i="36" s="1"/>
  <c r="I156" i="38"/>
  <c r="E10" i="36" s="1"/>
  <c r="H156" i="38"/>
  <c r="D10" i="36" s="1"/>
  <c r="M12" i="2" l="1"/>
  <c r="M13" i="2" l="1"/>
  <c r="M14" i="2" s="1"/>
  <c r="M15" i="2" s="1"/>
  <c r="M16" i="2" s="1"/>
  <c r="M17" i="2" s="1"/>
  <c r="M18" i="2" s="1"/>
  <c r="M19" i="2" s="1"/>
  <c r="M20" i="2" s="1"/>
  <c r="M21" i="2" l="1"/>
  <c r="L5" i="18"/>
  <c r="L21" i="18"/>
  <c r="L13" i="18"/>
  <c r="L28" i="18"/>
  <c r="L24" i="18"/>
  <c r="L20" i="18"/>
  <c r="L16" i="18"/>
  <c r="L12" i="18"/>
  <c r="L8" i="18"/>
  <c r="L25" i="18"/>
  <c r="L9" i="18"/>
  <c r="L31" i="18"/>
  <c r="L27" i="18"/>
  <c r="L23" i="18"/>
  <c r="L19" i="18"/>
  <c r="L15" i="18"/>
  <c r="L11" i="18"/>
  <c r="L7" i="18"/>
  <c r="L29" i="18"/>
  <c r="L17" i="18"/>
  <c r="L30" i="18"/>
  <c r="L26" i="18"/>
  <c r="L22" i="18"/>
  <c r="L18" i="18"/>
  <c r="L14" i="18"/>
  <c r="L10" i="18"/>
  <c r="L6" i="18"/>
  <c r="R5" i="12"/>
  <c r="AG151" i="38"/>
  <c r="AC5" i="36" s="1"/>
  <c r="M22" i="2" l="1"/>
  <c r="R6" i="12"/>
  <c r="AG153" i="38"/>
  <c r="AC7" i="36" s="1"/>
  <c r="AG154" i="38"/>
  <c r="AC8" i="36" s="1"/>
  <c r="AG152" i="38"/>
  <c r="AC6" i="36" s="1"/>
  <c r="M23" i="2" l="1"/>
  <c r="R7" i="12"/>
  <c r="M24" i="2" l="1"/>
  <c r="R8" i="12"/>
  <c r="M25" i="2" l="1"/>
  <c r="R9" i="12"/>
  <c r="D32" i="2"/>
  <c r="M26" i="2" l="1"/>
  <c r="R10" i="12"/>
  <c r="M27" i="2" l="1"/>
  <c r="R11" i="12"/>
  <c r="M28" i="2" l="1"/>
  <c r="R12" i="1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M29" i="2" l="1"/>
  <c r="R13" i="12"/>
  <c r="M30" i="2" l="1"/>
  <c r="R14" i="12"/>
  <c r="M31" i="2" l="1"/>
  <c r="R15" i="12"/>
  <c r="R13" i="16"/>
  <c r="R16" i="16"/>
  <c r="R18" i="16"/>
  <c r="R21" i="16"/>
  <c r="R23" i="16"/>
  <c r="R7" i="16"/>
  <c r="R8" i="16"/>
  <c r="R22" i="16"/>
  <c r="R28" i="16"/>
  <c r="R12" i="16"/>
  <c r="R14" i="16"/>
  <c r="R17" i="16"/>
  <c r="R19" i="16"/>
  <c r="R10" i="16"/>
  <c r="R6" i="16"/>
  <c r="R9" i="16"/>
  <c r="R25" i="16"/>
  <c r="R20" i="16"/>
  <c r="R26" i="16"/>
  <c r="R29" i="16"/>
  <c r="R27" i="16"/>
  <c r="R11" i="16"/>
  <c r="R24" i="16"/>
  <c r="R15" i="16"/>
  <c r="R5" i="16"/>
  <c r="S5" i="16" s="1"/>
  <c r="M32" i="2" l="1"/>
  <c r="R16" i="12"/>
  <c r="S6" i="16"/>
  <c r="M33" i="2" l="1"/>
  <c r="R17" i="12"/>
  <c r="S7" i="16"/>
  <c r="M34" i="2" l="1"/>
  <c r="R18" i="12"/>
  <c r="S8" i="16"/>
  <c r="M35" i="2" l="1"/>
  <c r="M36" i="2" s="1"/>
  <c r="R19" i="12"/>
  <c r="S9" i="16"/>
  <c r="M37" i="2" l="1"/>
  <c r="R20" i="12"/>
  <c r="S10" i="16"/>
  <c r="M38" i="2" l="1"/>
  <c r="R21" i="12"/>
  <c r="S11" i="16"/>
  <c r="L43" i="19"/>
  <c r="L42" i="19"/>
  <c r="M39" i="2" l="1"/>
  <c r="R22" i="12"/>
  <c r="S12" i="16"/>
  <c r="K33" i="23"/>
  <c r="M40" i="2" l="1"/>
  <c r="R23" i="12"/>
  <c r="S13" i="16"/>
  <c r="K34" i="23"/>
  <c r="M41" i="2" l="1"/>
  <c r="R24" i="12"/>
  <c r="S14" i="16"/>
  <c r="K35" i="23"/>
  <c r="M42" i="2" l="1"/>
  <c r="R25" i="12"/>
  <c r="S15" i="16"/>
  <c r="K36" i="23"/>
  <c r="M43" i="2" l="1"/>
  <c r="R26" i="12"/>
  <c r="S16" i="16"/>
  <c r="K37" i="23"/>
  <c r="M44" i="2" l="1"/>
  <c r="R27" i="12"/>
  <c r="S17" i="16"/>
  <c r="K38" i="23"/>
  <c r="M45" i="2" l="1"/>
  <c r="R28" i="12"/>
  <c r="S18" i="16"/>
  <c r="K39" i="23"/>
  <c r="M46" i="2" l="1"/>
  <c r="R29" i="12"/>
  <c r="S19" i="16"/>
  <c r="K40" i="23"/>
  <c r="M47" i="2" l="1"/>
  <c r="R30" i="12"/>
  <c r="S20" i="16"/>
  <c r="K41" i="23"/>
  <c r="R31" i="12" l="1"/>
  <c r="S21" i="16"/>
  <c r="K42" i="23"/>
  <c r="R32" i="12" l="1"/>
  <c r="S22" i="16"/>
  <c r="K43" i="23"/>
  <c r="R33" i="12" l="1"/>
  <c r="S23" i="16"/>
  <c r="K44" i="23"/>
  <c r="K45" i="23" s="1"/>
  <c r="K46" i="23" l="1"/>
  <c r="R34" i="12"/>
  <c r="S24" i="16"/>
  <c r="K47" i="23" l="1"/>
  <c r="R35" i="12"/>
  <c r="S25" i="16"/>
  <c r="K48" i="23" l="1"/>
  <c r="K49" i="23" s="1"/>
  <c r="R36" i="12"/>
  <c r="S26" i="16"/>
  <c r="R37" i="12" l="1"/>
  <c r="S27" i="16"/>
  <c r="R38" i="12" l="1"/>
  <c r="S28" i="16"/>
  <c r="V4" i="36"/>
  <c r="U4" i="36"/>
  <c r="T4" i="36"/>
  <c r="S4" i="36"/>
  <c r="R4" i="36"/>
  <c r="Q4" i="36"/>
  <c r="P4" i="36"/>
  <c r="O4" i="36"/>
  <c r="N4" i="36"/>
  <c r="M4" i="36"/>
  <c r="L4" i="36"/>
  <c r="K4" i="36"/>
  <c r="J4" i="36"/>
  <c r="I4" i="36"/>
  <c r="H4" i="36"/>
  <c r="G4" i="36"/>
  <c r="F4" i="36"/>
  <c r="E4" i="36"/>
  <c r="D4" i="36"/>
  <c r="C4" i="36"/>
  <c r="R39" i="12" l="1"/>
  <c r="S29" i="16"/>
  <c r="R40" i="12" l="1"/>
  <c r="M5" i="18"/>
  <c r="R41" i="12" l="1"/>
  <c r="M6" i="18"/>
  <c r="R42" i="12" l="1"/>
  <c r="M7" i="18"/>
  <c r="R43" i="12" l="1"/>
  <c r="M8" i="18"/>
  <c r="R44" i="12" l="1"/>
  <c r="M9" i="18"/>
  <c r="R45" i="12" l="1"/>
  <c r="M10" i="18"/>
  <c r="R46" i="12" l="1"/>
  <c r="M11" i="18"/>
  <c r="R47" i="12" l="1"/>
  <c r="M12" i="18"/>
  <c r="R48" i="12" l="1"/>
  <c r="M13" i="18"/>
  <c r="R49" i="12" l="1"/>
  <c r="M14" i="18"/>
  <c r="R50" i="12" l="1"/>
  <c r="M15" i="18"/>
  <c r="R51" i="12" l="1"/>
  <c r="M16" i="18"/>
  <c r="R52" i="12" l="1"/>
  <c r="M17" i="18"/>
  <c r="R53" i="12" l="1"/>
  <c r="M18" i="18"/>
  <c r="R54" i="12" l="1"/>
  <c r="M19" i="18"/>
  <c r="R55" i="12" l="1"/>
  <c r="M20" i="18"/>
  <c r="R56" i="12" l="1"/>
  <c r="M21" i="18"/>
  <c r="R57" i="12" l="1"/>
  <c r="M22" i="18"/>
  <c r="R58" i="12" l="1"/>
  <c r="M23" i="18"/>
  <c r="M24" i="18" l="1"/>
  <c r="M25" i="18" l="1"/>
  <c r="M26" i="18" l="1"/>
  <c r="M27" i="18" l="1"/>
  <c r="M28" i="18" l="1"/>
  <c r="M29" i="18" l="1"/>
  <c r="M30" i="18" l="1"/>
  <c r="M31" i="18" l="1"/>
  <c r="K43" i="19" l="1"/>
  <c r="J43" i="19"/>
  <c r="I43" i="19"/>
  <c r="H43" i="19"/>
  <c r="G43" i="19"/>
  <c r="K42" i="19"/>
  <c r="J42" i="19"/>
  <c r="I42" i="19"/>
  <c r="H42" i="19"/>
  <c r="G42" i="19"/>
  <c r="E6" i="12"/>
  <c r="K6" i="14"/>
  <c r="E6" i="16" l="1"/>
  <c r="K6" i="5"/>
  <c r="E6" i="25"/>
  <c r="K6" i="27"/>
  <c r="E6" i="17"/>
  <c r="K6" i="16"/>
  <c r="E6" i="5"/>
  <c r="E6" i="3"/>
  <c r="E6" i="14"/>
  <c r="K7" i="14"/>
  <c r="K8" i="14" s="1"/>
  <c r="E7" i="12"/>
  <c r="K6" i="25"/>
  <c r="E6" i="27"/>
  <c r="E6" i="29"/>
  <c r="E6" i="2"/>
  <c r="C5" i="19" s="1"/>
  <c r="K6" i="23"/>
  <c r="E6" i="23"/>
  <c r="K6" i="7"/>
  <c r="E6" i="10"/>
  <c r="E6" i="11"/>
  <c r="K6" i="11"/>
  <c r="E6" i="7"/>
  <c r="E7" i="7" s="1"/>
  <c r="K6" i="10"/>
  <c r="E6" i="18"/>
  <c r="C38" i="19" l="1"/>
  <c r="E7" i="23"/>
  <c r="E8" i="23" s="1"/>
  <c r="E9" i="23" s="1"/>
  <c r="K7" i="27"/>
  <c r="E7" i="27"/>
  <c r="K7" i="25"/>
  <c r="E7" i="25"/>
  <c r="E7" i="3"/>
  <c r="C34" i="19"/>
  <c r="K7" i="5"/>
  <c r="C40" i="19"/>
  <c r="K7" i="23"/>
  <c r="C30" i="19"/>
  <c r="K7" i="7"/>
  <c r="C23" i="19"/>
  <c r="K7" i="11"/>
  <c r="D22" i="19" s="1"/>
  <c r="E7" i="11"/>
  <c r="C15" i="19"/>
  <c r="E7" i="14"/>
  <c r="E8" i="14" s="1"/>
  <c r="E9" i="14" s="1"/>
  <c r="E10" i="14" s="1"/>
  <c r="E11" i="14" s="1"/>
  <c r="E12" i="14" s="1"/>
  <c r="E13" i="14" s="1"/>
  <c r="E14" i="14" s="1"/>
  <c r="C21" i="19"/>
  <c r="C43" i="19"/>
  <c r="E7" i="18"/>
  <c r="E8" i="18" s="1"/>
  <c r="E7" i="29"/>
  <c r="E8" i="29" s="1"/>
  <c r="E9" i="29" s="1"/>
  <c r="C4" i="19"/>
  <c r="C9" i="19"/>
  <c r="C8" i="19"/>
  <c r="C13" i="19"/>
  <c r="C12" i="19"/>
  <c r="C17" i="19"/>
  <c r="C16" i="19"/>
  <c r="C19" i="19"/>
  <c r="C18" i="19"/>
  <c r="C26" i="19"/>
  <c r="C27" i="19"/>
  <c r="C45" i="19"/>
  <c r="C44" i="19"/>
  <c r="E7" i="2"/>
  <c r="D5" i="19" s="1"/>
  <c r="D19" i="19"/>
  <c r="D18" i="19"/>
  <c r="C25" i="19"/>
  <c r="C24" i="19"/>
  <c r="C33" i="19"/>
  <c r="C32" i="19"/>
  <c r="E7" i="5"/>
  <c r="E8" i="5" s="1"/>
  <c r="E8" i="7"/>
  <c r="E9" i="7" s="1"/>
  <c r="E10" i="7" s="1"/>
  <c r="E11" i="7" s="1"/>
  <c r="E12" i="7" s="1"/>
  <c r="K7" i="10"/>
  <c r="K8" i="10" s="1"/>
  <c r="K9" i="10" s="1"/>
  <c r="E7" i="10"/>
  <c r="E8" i="10" s="1"/>
  <c r="E9" i="10" s="1"/>
  <c r="E8" i="12"/>
  <c r="E9" i="12" s="1"/>
  <c r="K9" i="14"/>
  <c r="K7" i="16"/>
  <c r="E7" i="16"/>
  <c r="E8" i="16" s="1"/>
  <c r="E9" i="16" s="1"/>
  <c r="E7" i="17"/>
  <c r="C39" i="19" l="1"/>
  <c r="K8" i="27"/>
  <c r="E8" i="27"/>
  <c r="K8" i="25"/>
  <c r="E8" i="25"/>
  <c r="E8" i="3"/>
  <c r="C35" i="19"/>
  <c r="D35" i="19"/>
  <c r="K8" i="5"/>
  <c r="C22" i="19"/>
  <c r="C41" i="19"/>
  <c r="K8" i="23"/>
  <c r="D40" i="19"/>
  <c r="K8" i="7"/>
  <c r="K8" i="11"/>
  <c r="C14" i="19"/>
  <c r="E8" i="11"/>
  <c r="E15" i="14"/>
  <c r="F15" i="19"/>
  <c r="D37" i="19"/>
  <c r="D10" i="19"/>
  <c r="D45" i="19"/>
  <c r="C20" i="19"/>
  <c r="C42" i="19"/>
  <c r="D23" i="19"/>
  <c r="E9" i="5"/>
  <c r="F33" i="19" s="1"/>
  <c r="E45" i="19"/>
  <c r="D4" i="19"/>
  <c r="E11" i="19"/>
  <c r="E10" i="19"/>
  <c r="F26" i="19"/>
  <c r="F27" i="19"/>
  <c r="I29" i="19"/>
  <c r="I28" i="19"/>
  <c r="E33" i="19"/>
  <c r="E32" i="19"/>
  <c r="F45" i="19"/>
  <c r="F44" i="19"/>
  <c r="C11" i="19"/>
  <c r="C10" i="19"/>
  <c r="D7" i="19"/>
  <c r="D6" i="19"/>
  <c r="E17" i="19"/>
  <c r="E16" i="19"/>
  <c r="F19" i="19"/>
  <c r="F18" i="19"/>
  <c r="D9" i="19"/>
  <c r="D8" i="19"/>
  <c r="C7" i="19"/>
  <c r="C6" i="19"/>
  <c r="D17" i="19"/>
  <c r="D16" i="19"/>
  <c r="F17" i="19"/>
  <c r="F16" i="19"/>
  <c r="D29" i="19"/>
  <c r="D28" i="19"/>
  <c r="C29" i="19"/>
  <c r="C28" i="19"/>
  <c r="C37" i="19"/>
  <c r="C36" i="19"/>
  <c r="E8" i="2"/>
  <c r="E10" i="29"/>
  <c r="E10" i="23"/>
  <c r="E13" i="7"/>
  <c r="K10" i="10"/>
  <c r="E10" i="10"/>
  <c r="E10" i="12"/>
  <c r="K10" i="14"/>
  <c r="K8" i="16"/>
  <c r="E8" i="17"/>
  <c r="E10" i="16"/>
  <c r="E9" i="18"/>
  <c r="K9" i="27" l="1"/>
  <c r="E9" i="27"/>
  <c r="K9" i="25"/>
  <c r="E9" i="25"/>
  <c r="E9" i="3"/>
  <c r="F37" i="19" s="1"/>
  <c r="E37" i="19"/>
  <c r="K9" i="5"/>
  <c r="K10" i="5" s="1"/>
  <c r="K9" i="23"/>
  <c r="F41" i="19" s="1"/>
  <c r="K9" i="7"/>
  <c r="F30" i="19" s="1"/>
  <c r="E30" i="19"/>
  <c r="K9" i="11"/>
  <c r="F22" i="19" s="1"/>
  <c r="E9" i="11"/>
  <c r="F14" i="19"/>
  <c r="E16" i="14"/>
  <c r="E40" i="19"/>
  <c r="E41" i="19"/>
  <c r="D36" i="19"/>
  <c r="D11" i="19"/>
  <c r="D44" i="19"/>
  <c r="D34" i="19"/>
  <c r="E23" i="19"/>
  <c r="D41" i="19"/>
  <c r="F32" i="19"/>
  <c r="E44" i="19"/>
  <c r="E10" i="5"/>
  <c r="G33" i="19" s="1"/>
  <c r="E9" i="17"/>
  <c r="F8" i="19" s="1"/>
  <c r="E5" i="19"/>
  <c r="E4" i="19"/>
  <c r="G45" i="19"/>
  <c r="G44" i="19"/>
  <c r="E13" i="19"/>
  <c r="E12" i="19"/>
  <c r="E7" i="19"/>
  <c r="E6" i="19"/>
  <c r="G26" i="19"/>
  <c r="G27" i="19"/>
  <c r="E25" i="19"/>
  <c r="E24" i="19"/>
  <c r="D26" i="19"/>
  <c r="D27" i="19"/>
  <c r="G13" i="19"/>
  <c r="G12" i="19"/>
  <c r="F13" i="19"/>
  <c r="F12" i="19"/>
  <c r="E9" i="19"/>
  <c r="E8" i="19"/>
  <c r="G15" i="19"/>
  <c r="G14" i="19"/>
  <c r="D15" i="19"/>
  <c r="D14" i="19"/>
  <c r="G25" i="19"/>
  <c r="G24" i="19"/>
  <c r="F25" i="19"/>
  <c r="F24" i="19"/>
  <c r="D30" i="19"/>
  <c r="D31" i="19"/>
  <c r="D25" i="19"/>
  <c r="D24" i="19"/>
  <c r="E15" i="19"/>
  <c r="E14" i="19"/>
  <c r="E34" i="19"/>
  <c r="E35" i="19"/>
  <c r="G29" i="19"/>
  <c r="G28" i="19"/>
  <c r="E21" i="19"/>
  <c r="E20" i="19"/>
  <c r="E19" i="19"/>
  <c r="E18" i="19"/>
  <c r="F29" i="19"/>
  <c r="F28" i="19"/>
  <c r="H29" i="19"/>
  <c r="H28" i="19"/>
  <c r="E9" i="2"/>
  <c r="D13" i="19"/>
  <c r="D12" i="19"/>
  <c r="G17" i="19"/>
  <c r="G16" i="19"/>
  <c r="J29" i="19"/>
  <c r="J28" i="19"/>
  <c r="E29" i="19"/>
  <c r="E28" i="19"/>
  <c r="E26" i="19"/>
  <c r="E27" i="19"/>
  <c r="D33" i="19"/>
  <c r="D32" i="19"/>
  <c r="D43" i="19"/>
  <c r="D42" i="19"/>
  <c r="D21" i="19"/>
  <c r="D20" i="19"/>
  <c r="F39" i="19"/>
  <c r="F38" i="19"/>
  <c r="D39" i="19"/>
  <c r="D38" i="19"/>
  <c r="G39" i="19"/>
  <c r="G38" i="19"/>
  <c r="E39" i="19"/>
  <c r="E38" i="19"/>
  <c r="E11" i="29"/>
  <c r="E11" i="23"/>
  <c r="E14" i="7"/>
  <c r="K11" i="10"/>
  <c r="E11" i="10"/>
  <c r="E11" i="12"/>
  <c r="K11" i="14"/>
  <c r="K9" i="16"/>
  <c r="E11" i="16"/>
  <c r="E10" i="18"/>
  <c r="K10" i="27" l="1"/>
  <c r="E10" i="27"/>
  <c r="K10" i="25"/>
  <c r="K11" i="25" s="1"/>
  <c r="E10" i="25"/>
  <c r="E11" i="25" s="1"/>
  <c r="F36" i="19"/>
  <c r="E36" i="19"/>
  <c r="E10" i="3"/>
  <c r="K11" i="5"/>
  <c r="F40" i="19"/>
  <c r="K10" i="23"/>
  <c r="G41" i="19" s="1"/>
  <c r="F31" i="19"/>
  <c r="E31" i="19"/>
  <c r="K10" i="7"/>
  <c r="K10" i="11"/>
  <c r="G23" i="19" s="1"/>
  <c r="E10" i="11"/>
  <c r="E17" i="14"/>
  <c r="H26" i="19"/>
  <c r="K12" i="10"/>
  <c r="F23" i="19"/>
  <c r="E22" i="19"/>
  <c r="G32" i="19"/>
  <c r="F20" i="19"/>
  <c r="E10" i="17"/>
  <c r="G8" i="19" s="1"/>
  <c r="E11" i="5"/>
  <c r="H32" i="19" s="1"/>
  <c r="F9" i="19"/>
  <c r="F5" i="19"/>
  <c r="F4" i="19"/>
  <c r="G11" i="19"/>
  <c r="G10" i="19"/>
  <c r="G19" i="19"/>
  <c r="G18" i="19"/>
  <c r="K29" i="19"/>
  <c r="K28" i="19"/>
  <c r="F11" i="19"/>
  <c r="F10" i="19"/>
  <c r="F7" i="19"/>
  <c r="F6" i="19"/>
  <c r="H17" i="19"/>
  <c r="H16" i="19"/>
  <c r="H19" i="19"/>
  <c r="H18" i="19"/>
  <c r="E10" i="2"/>
  <c r="H13" i="19"/>
  <c r="H12" i="19"/>
  <c r="H25" i="19"/>
  <c r="H24" i="19"/>
  <c r="H39" i="19"/>
  <c r="H38" i="19"/>
  <c r="E12" i="29"/>
  <c r="E12" i="23"/>
  <c r="E15" i="7"/>
  <c r="E12" i="10"/>
  <c r="E12" i="12"/>
  <c r="K12" i="14"/>
  <c r="K10" i="16"/>
  <c r="E12" i="16"/>
  <c r="E11" i="18"/>
  <c r="K11" i="27" l="1"/>
  <c r="E11" i="27"/>
  <c r="E12" i="27" s="1"/>
  <c r="K12" i="25"/>
  <c r="E12" i="25"/>
  <c r="G37" i="19"/>
  <c r="G36" i="19"/>
  <c r="E11" i="3"/>
  <c r="H36" i="19" s="1"/>
  <c r="H34" i="19"/>
  <c r="H35" i="19"/>
  <c r="G35" i="19"/>
  <c r="G34" i="19"/>
  <c r="K12" i="5"/>
  <c r="K13" i="5" s="1"/>
  <c r="F34" i="19"/>
  <c r="F35" i="19"/>
  <c r="G40" i="19"/>
  <c r="K11" i="23"/>
  <c r="H41" i="19" s="1"/>
  <c r="G31" i="19"/>
  <c r="G30" i="19"/>
  <c r="K11" i="7"/>
  <c r="G22" i="19"/>
  <c r="K11" i="11"/>
  <c r="E11" i="11"/>
  <c r="E18" i="14"/>
  <c r="I18" i="19"/>
  <c r="I19" i="19"/>
  <c r="H27" i="19"/>
  <c r="K13" i="10"/>
  <c r="I26" i="19"/>
  <c r="I13" i="19"/>
  <c r="E13" i="16"/>
  <c r="E11" i="17"/>
  <c r="H9" i="19" s="1"/>
  <c r="G9" i="19"/>
  <c r="F21" i="19"/>
  <c r="H33" i="19"/>
  <c r="G21" i="19"/>
  <c r="G20" i="19"/>
  <c r="E12" i="5"/>
  <c r="I33" i="19" s="1"/>
  <c r="G5" i="19"/>
  <c r="G4" i="19"/>
  <c r="I45" i="19"/>
  <c r="I44" i="19"/>
  <c r="G6" i="19"/>
  <c r="G7" i="19"/>
  <c r="H11" i="19"/>
  <c r="H10" i="19"/>
  <c r="H15" i="19"/>
  <c r="H14" i="19"/>
  <c r="I17" i="19"/>
  <c r="I16" i="19"/>
  <c r="I25" i="19"/>
  <c r="I24" i="19"/>
  <c r="H45" i="19"/>
  <c r="H44" i="19"/>
  <c r="E11" i="2"/>
  <c r="I39" i="19"/>
  <c r="I38" i="19"/>
  <c r="E13" i="29"/>
  <c r="E13" i="23"/>
  <c r="E16" i="7"/>
  <c r="E13" i="10"/>
  <c r="E13" i="12"/>
  <c r="K13" i="14"/>
  <c r="K11" i="16"/>
  <c r="E12" i="18"/>
  <c r="K12" i="27" l="1"/>
  <c r="E13" i="27"/>
  <c r="K13" i="25"/>
  <c r="E13" i="25"/>
  <c r="E12" i="3"/>
  <c r="H37" i="19"/>
  <c r="I34" i="19"/>
  <c r="J34" i="19"/>
  <c r="K14" i="5"/>
  <c r="H40" i="19"/>
  <c r="K12" i="23"/>
  <c r="K12" i="7"/>
  <c r="H23" i="19"/>
  <c r="H22" i="19"/>
  <c r="K12" i="11"/>
  <c r="E12" i="11"/>
  <c r="E19" i="14"/>
  <c r="E12" i="17"/>
  <c r="E13" i="17" s="1"/>
  <c r="J8" i="19" s="1"/>
  <c r="I27" i="19"/>
  <c r="L28" i="19"/>
  <c r="L29" i="19"/>
  <c r="K14" i="10"/>
  <c r="I12" i="19"/>
  <c r="J13" i="19"/>
  <c r="E14" i="16"/>
  <c r="E13" i="5"/>
  <c r="J32" i="19" s="1"/>
  <c r="H8" i="19"/>
  <c r="H21" i="19"/>
  <c r="H20" i="19"/>
  <c r="I32" i="19"/>
  <c r="H5" i="19"/>
  <c r="H4" i="19"/>
  <c r="I11" i="19"/>
  <c r="I10" i="19"/>
  <c r="I15" i="19"/>
  <c r="I14" i="19"/>
  <c r="H6" i="19"/>
  <c r="H7" i="19"/>
  <c r="J15" i="19"/>
  <c r="J14" i="19"/>
  <c r="J19" i="19"/>
  <c r="J18" i="19"/>
  <c r="J26" i="19"/>
  <c r="J27" i="19"/>
  <c r="E12" i="2"/>
  <c r="J25" i="19"/>
  <c r="J24" i="19"/>
  <c r="J39" i="19"/>
  <c r="J38" i="19"/>
  <c r="E14" i="29"/>
  <c r="E14" i="23"/>
  <c r="E17" i="7"/>
  <c r="E14" i="10"/>
  <c r="E14" i="12"/>
  <c r="K14" i="14"/>
  <c r="K12" i="16"/>
  <c r="E13" i="18"/>
  <c r="K13" i="27" l="1"/>
  <c r="E14" i="27"/>
  <c r="K14" i="25"/>
  <c r="E14" i="25"/>
  <c r="E13" i="3"/>
  <c r="I35" i="19"/>
  <c r="J35" i="19"/>
  <c r="K15" i="5"/>
  <c r="I9" i="19"/>
  <c r="I40" i="19"/>
  <c r="I41" i="19"/>
  <c r="K13" i="23"/>
  <c r="K13" i="7"/>
  <c r="H30" i="19"/>
  <c r="H31" i="19"/>
  <c r="I23" i="19"/>
  <c r="I22" i="19"/>
  <c r="K13" i="11"/>
  <c r="E13" i="11"/>
  <c r="J20" i="19" s="1"/>
  <c r="K16" i="19"/>
  <c r="E20" i="14"/>
  <c r="K15" i="10"/>
  <c r="I20" i="19"/>
  <c r="J12" i="19"/>
  <c r="E15" i="16"/>
  <c r="E14" i="5"/>
  <c r="K32" i="19" s="1"/>
  <c r="J33" i="19"/>
  <c r="K45" i="19"/>
  <c r="K44" i="19"/>
  <c r="J11" i="19"/>
  <c r="J10" i="19"/>
  <c r="I6" i="19"/>
  <c r="I7" i="19"/>
  <c r="K19" i="19"/>
  <c r="K18" i="19"/>
  <c r="K26" i="19"/>
  <c r="K27" i="19"/>
  <c r="K34" i="19"/>
  <c r="K35" i="19"/>
  <c r="E13" i="2"/>
  <c r="J9" i="19"/>
  <c r="J17" i="19"/>
  <c r="J16" i="19"/>
  <c r="K15" i="19"/>
  <c r="K14" i="19"/>
  <c r="K25" i="19"/>
  <c r="K24" i="19"/>
  <c r="J45" i="19"/>
  <c r="J44" i="19"/>
  <c r="K39" i="19"/>
  <c r="K38" i="19"/>
  <c r="E15" i="29"/>
  <c r="E15" i="23"/>
  <c r="E18" i="7"/>
  <c r="E15" i="10"/>
  <c r="E15" i="12"/>
  <c r="K15" i="14"/>
  <c r="K13" i="16"/>
  <c r="E14" i="17"/>
  <c r="E14" i="18"/>
  <c r="K14" i="27" l="1"/>
  <c r="E15" i="27"/>
  <c r="K15" i="25"/>
  <c r="E15" i="25"/>
  <c r="E16" i="25" s="1"/>
  <c r="I37" i="19"/>
  <c r="I36" i="19"/>
  <c r="E14" i="3"/>
  <c r="K16" i="5"/>
  <c r="K17" i="5" s="1"/>
  <c r="I8" i="19"/>
  <c r="K14" i="23"/>
  <c r="K14" i="7"/>
  <c r="I30" i="19"/>
  <c r="I31" i="19"/>
  <c r="K14" i="11"/>
  <c r="J23" i="19"/>
  <c r="J22" i="19"/>
  <c r="E14" i="11"/>
  <c r="K17" i="19"/>
  <c r="E21" i="14"/>
  <c r="K16" i="10"/>
  <c r="J21" i="19"/>
  <c r="I21" i="19"/>
  <c r="E15" i="5"/>
  <c r="E16" i="10"/>
  <c r="E16" i="16"/>
  <c r="K33" i="19"/>
  <c r="I5" i="19"/>
  <c r="I4" i="19"/>
  <c r="J5" i="19"/>
  <c r="J4" i="19"/>
  <c r="J6" i="19"/>
  <c r="J7" i="19"/>
  <c r="K11" i="19"/>
  <c r="K10" i="19"/>
  <c r="E14" i="2"/>
  <c r="E16" i="29"/>
  <c r="E16" i="23"/>
  <c r="E19" i="7"/>
  <c r="E16" i="12"/>
  <c r="K16" i="14"/>
  <c r="K14" i="16"/>
  <c r="E15" i="17"/>
  <c r="E15" i="18"/>
  <c r="K15" i="27" l="1"/>
  <c r="E16" i="27"/>
  <c r="E17" i="27" s="1"/>
  <c r="K16" i="25"/>
  <c r="K17" i="25" s="1"/>
  <c r="E17" i="25"/>
  <c r="J37" i="19"/>
  <c r="J36" i="19"/>
  <c r="K37" i="19"/>
  <c r="K36" i="19"/>
  <c r="E15" i="3"/>
  <c r="L34" i="19"/>
  <c r="K18" i="5"/>
  <c r="K19" i="5" s="1"/>
  <c r="K15" i="23"/>
  <c r="J40" i="19"/>
  <c r="J41" i="19"/>
  <c r="K30" i="19"/>
  <c r="K31" i="19"/>
  <c r="J30" i="19"/>
  <c r="J31" i="19"/>
  <c r="K15" i="7"/>
  <c r="K22" i="19"/>
  <c r="K23" i="19"/>
  <c r="K15" i="11"/>
  <c r="E16" i="5"/>
  <c r="L32" i="19" s="1"/>
  <c r="E15" i="11"/>
  <c r="L17" i="19"/>
  <c r="E22" i="14"/>
  <c r="L19" i="19"/>
  <c r="L18" i="19"/>
  <c r="L45" i="19"/>
  <c r="L44" i="19"/>
  <c r="L39" i="19"/>
  <c r="L38" i="19"/>
  <c r="L15" i="19"/>
  <c r="L14" i="19"/>
  <c r="K17" i="10"/>
  <c r="E17" i="10"/>
  <c r="E17" i="16"/>
  <c r="E15" i="2"/>
  <c r="K6" i="19"/>
  <c r="K7" i="19"/>
  <c r="K9" i="19"/>
  <c r="K8" i="19"/>
  <c r="K4" i="19"/>
  <c r="E17" i="29"/>
  <c r="E17" i="23"/>
  <c r="E20" i="7"/>
  <c r="E17" i="12"/>
  <c r="K17" i="14"/>
  <c r="K15" i="16"/>
  <c r="E16" i="17"/>
  <c r="E16" i="18"/>
  <c r="K16" i="27" l="1"/>
  <c r="E18" i="27"/>
  <c r="K18" i="25"/>
  <c r="E18" i="25"/>
  <c r="E16" i="3"/>
  <c r="L36" i="19" s="1"/>
  <c r="L35" i="19"/>
  <c r="K20" i="5"/>
  <c r="K16" i="23"/>
  <c r="K40" i="19"/>
  <c r="K41" i="19"/>
  <c r="L33" i="19"/>
  <c r="K16" i="7"/>
  <c r="K16" i="11"/>
  <c r="E17" i="5"/>
  <c r="L16" i="19"/>
  <c r="E16" i="11"/>
  <c r="E23" i="14"/>
  <c r="L24" i="19"/>
  <c r="L25" i="19"/>
  <c r="L11" i="19"/>
  <c r="L10" i="19"/>
  <c r="L27" i="19"/>
  <c r="L26" i="19"/>
  <c r="L8" i="19"/>
  <c r="L9" i="19"/>
  <c r="K18" i="10"/>
  <c r="K21" i="19"/>
  <c r="K20" i="19"/>
  <c r="K16" i="16"/>
  <c r="E18" i="10"/>
  <c r="E18" i="16"/>
  <c r="K5" i="19"/>
  <c r="L4" i="19"/>
  <c r="E16" i="2"/>
  <c r="E18" i="29"/>
  <c r="E18" i="23"/>
  <c r="E21" i="7"/>
  <c r="E18" i="12"/>
  <c r="K18" i="14"/>
  <c r="E17" i="17"/>
  <c r="E17" i="18"/>
  <c r="K17" i="27" l="1"/>
  <c r="E19" i="27"/>
  <c r="K19" i="25"/>
  <c r="E19" i="25"/>
  <c r="L37" i="19"/>
  <c r="E17" i="3"/>
  <c r="K21" i="5"/>
  <c r="K17" i="23"/>
  <c r="L40" i="19"/>
  <c r="L41" i="19"/>
  <c r="E18" i="5"/>
  <c r="K17" i="7"/>
  <c r="L23" i="19"/>
  <c r="L22" i="19"/>
  <c r="K17" i="11"/>
  <c r="E17" i="11"/>
  <c r="E24" i="14"/>
  <c r="L7" i="19"/>
  <c r="L6" i="19"/>
  <c r="E43" i="19"/>
  <c r="K19" i="10"/>
  <c r="K17" i="16"/>
  <c r="E19" i="10"/>
  <c r="E19" i="16"/>
  <c r="E17" i="2"/>
  <c r="E19" i="29"/>
  <c r="E19" i="23"/>
  <c r="E22" i="7"/>
  <c r="E19" i="12"/>
  <c r="K19" i="14"/>
  <c r="E18" i="17"/>
  <c r="E18" i="18"/>
  <c r="K18" i="27" l="1"/>
  <c r="K19" i="27" s="1"/>
  <c r="E20" i="27"/>
  <c r="E21" i="27" s="1"/>
  <c r="K20" i="25"/>
  <c r="E20" i="25"/>
  <c r="E18" i="3"/>
  <c r="K22" i="5"/>
  <c r="K23" i="5" s="1"/>
  <c r="K18" i="23"/>
  <c r="E19" i="5"/>
  <c r="K18" i="7"/>
  <c r="L30" i="19"/>
  <c r="L31" i="19"/>
  <c r="K18" i="11"/>
  <c r="E18" i="11"/>
  <c r="E25" i="14"/>
  <c r="L20" i="19"/>
  <c r="L21" i="19"/>
  <c r="F42" i="19"/>
  <c r="E42" i="19"/>
  <c r="K20" i="10"/>
  <c r="K18" i="16"/>
  <c r="E20" i="10"/>
  <c r="E20" i="16"/>
  <c r="E18" i="2"/>
  <c r="E20" i="29"/>
  <c r="E20" i="23"/>
  <c r="E23" i="7"/>
  <c r="E20" i="12"/>
  <c r="K20" i="14"/>
  <c r="E19" i="17"/>
  <c r="E19" i="18"/>
  <c r="K20" i="27" l="1"/>
  <c r="E22" i="27"/>
  <c r="K21" i="25"/>
  <c r="E21" i="25"/>
  <c r="E19" i="3"/>
  <c r="K24" i="5"/>
  <c r="K19" i="23"/>
  <c r="E20" i="5"/>
  <c r="K19" i="7"/>
  <c r="K19" i="11"/>
  <c r="E19" i="11"/>
  <c r="E26" i="14"/>
  <c r="F43" i="19"/>
  <c r="K21" i="10"/>
  <c r="K19" i="16"/>
  <c r="E21" i="10"/>
  <c r="E21" i="16"/>
  <c r="E19" i="2"/>
  <c r="E21" i="29"/>
  <c r="E21" i="23"/>
  <c r="E24" i="7"/>
  <c r="E21" i="12"/>
  <c r="K21" i="14"/>
  <c r="E20" i="17"/>
  <c r="E20" i="18"/>
  <c r="K21" i="27" l="1"/>
  <c r="E23" i="27"/>
  <c r="K22" i="25"/>
  <c r="K23" i="25" s="1"/>
  <c r="E22" i="25"/>
  <c r="E23" i="25" s="1"/>
  <c r="E20" i="3"/>
  <c r="K25" i="5"/>
  <c r="K20" i="23"/>
  <c r="E21" i="5"/>
  <c r="K20" i="7"/>
  <c r="K20" i="11"/>
  <c r="E20" i="11"/>
  <c r="K22" i="14"/>
  <c r="E27" i="14"/>
  <c r="E22" i="16"/>
  <c r="K22" i="10"/>
  <c r="K20" i="16"/>
  <c r="E22" i="10"/>
  <c r="E20" i="2"/>
  <c r="E22" i="29"/>
  <c r="E22" i="23"/>
  <c r="E25" i="7"/>
  <c r="E22" i="12"/>
  <c r="E21" i="17"/>
  <c r="E21" i="18"/>
  <c r="K22" i="27" l="1"/>
  <c r="E24" i="27"/>
  <c r="K24" i="25"/>
  <c r="E24" i="25"/>
  <c r="E21" i="3"/>
  <c r="K26" i="5"/>
  <c r="K21" i="23"/>
  <c r="K22" i="23" s="1"/>
  <c r="E22" i="5"/>
  <c r="K21" i="7"/>
  <c r="K21" i="11"/>
  <c r="E21" i="11"/>
  <c r="K23" i="14"/>
  <c r="E28" i="14"/>
  <c r="E23" i="16"/>
  <c r="K23" i="10"/>
  <c r="K21" i="16"/>
  <c r="E23" i="23"/>
  <c r="E23" i="10"/>
  <c r="E21" i="2"/>
  <c r="E23" i="29"/>
  <c r="E26" i="7"/>
  <c r="E23" i="12"/>
  <c r="E22" i="17"/>
  <c r="E22" i="18"/>
  <c r="K23" i="27" l="1"/>
  <c r="K23" i="23"/>
  <c r="E25" i="27"/>
  <c r="K25" i="25"/>
  <c r="K26" i="25" s="1"/>
  <c r="E25" i="25"/>
  <c r="E26" i="25" s="1"/>
  <c r="E22" i="3"/>
  <c r="E23" i="3" s="1"/>
  <c r="K27" i="5"/>
  <c r="K28" i="5" s="1"/>
  <c r="E23" i="5"/>
  <c r="K22" i="7"/>
  <c r="K22" i="11"/>
  <c r="E22" i="11"/>
  <c r="K24" i="14"/>
  <c r="E29" i="14"/>
  <c r="E24" i="16"/>
  <c r="K24" i="10"/>
  <c r="K22" i="16"/>
  <c r="E24" i="23"/>
  <c r="E24" i="10"/>
  <c r="E22" i="2"/>
  <c r="E24" i="29"/>
  <c r="E27" i="7"/>
  <c r="E24" i="12"/>
  <c r="E23" i="17"/>
  <c r="E23" i="18"/>
  <c r="K27" i="25" l="1"/>
  <c r="K28" i="25" s="1"/>
  <c r="E26" i="27"/>
  <c r="K24" i="27"/>
  <c r="K25" i="27" s="1"/>
  <c r="K24" i="23"/>
  <c r="E27" i="25"/>
  <c r="E28" i="25" s="1"/>
  <c r="E24" i="3"/>
  <c r="K29" i="5"/>
  <c r="E24" i="5"/>
  <c r="E28" i="7"/>
  <c r="K23" i="7"/>
  <c r="K23" i="11"/>
  <c r="E23" i="11"/>
  <c r="K25" i="14"/>
  <c r="E30" i="14"/>
  <c r="E25" i="16"/>
  <c r="K25" i="10"/>
  <c r="K23" i="16"/>
  <c r="E24" i="18"/>
  <c r="E25" i="23"/>
  <c r="E25" i="10"/>
  <c r="E23" i="2"/>
  <c r="E25" i="29"/>
  <c r="E25" i="12"/>
  <c r="E24" i="17"/>
  <c r="K29" i="25" l="1"/>
  <c r="K30" i="25" s="1"/>
  <c r="K26" i="27"/>
  <c r="K27" i="27" s="1"/>
  <c r="E27" i="27"/>
  <c r="E28" i="27" s="1"/>
  <c r="E29" i="27" s="1"/>
  <c r="E30" i="27" s="1"/>
  <c r="E31" i="27" s="1"/>
  <c r="E29" i="25"/>
  <c r="K25" i="23"/>
  <c r="E25" i="3"/>
  <c r="K30" i="5"/>
  <c r="K31" i="5" s="1"/>
  <c r="K32" i="5" s="1"/>
  <c r="E25" i="5"/>
  <c r="E29" i="7"/>
  <c r="K26" i="10"/>
  <c r="K27" i="10" s="1"/>
  <c r="K28" i="10" s="1"/>
  <c r="K29" i="10" s="1"/>
  <c r="K30" i="10" s="1"/>
  <c r="K31" i="10" s="1"/>
  <c r="K24" i="7"/>
  <c r="K24" i="11"/>
  <c r="K26" i="14"/>
  <c r="E24" i="11"/>
  <c r="E31" i="14"/>
  <c r="E26" i="16"/>
  <c r="K24" i="16"/>
  <c r="E25" i="18"/>
  <c r="E26" i="23"/>
  <c r="E26" i="10"/>
  <c r="E24" i="2"/>
  <c r="E26" i="29"/>
  <c r="E26" i="12"/>
  <c r="E25" i="17"/>
  <c r="E30" i="25" l="1"/>
  <c r="E31" i="25" s="1"/>
  <c r="E32" i="25" s="1"/>
  <c r="E26" i="3"/>
  <c r="E26" i="5"/>
  <c r="E30" i="7"/>
  <c r="E27" i="10"/>
  <c r="E28" i="10" s="1"/>
  <c r="E29" i="10" s="1"/>
  <c r="E30" i="10" s="1"/>
  <c r="E31" i="10" s="1"/>
  <c r="K27" i="14"/>
  <c r="K25" i="7"/>
  <c r="K25" i="11"/>
  <c r="K26" i="11" s="1"/>
  <c r="E25" i="11"/>
  <c r="E32" i="14"/>
  <c r="L12" i="19"/>
  <c r="L13" i="19"/>
  <c r="E27" i="16"/>
  <c r="K25" i="16"/>
  <c r="E26" i="18"/>
  <c r="E27" i="23"/>
  <c r="K12" i="19"/>
  <c r="K13" i="19"/>
  <c r="E25" i="2"/>
  <c r="E27" i="29"/>
  <c r="E27" i="12"/>
  <c r="E26" i="17"/>
  <c r="E27" i="3" l="1"/>
  <c r="E27" i="5"/>
  <c r="E31" i="7"/>
  <c r="K28" i="14"/>
  <c r="K29" i="14" s="1"/>
  <c r="K26" i="7"/>
  <c r="K27" i="11"/>
  <c r="E26" i="11"/>
  <c r="E33" i="14"/>
  <c r="E28" i="16"/>
  <c r="K26" i="16"/>
  <c r="E27" i="18"/>
  <c r="E28" i="23"/>
  <c r="E26" i="2"/>
  <c r="E28" i="29"/>
  <c r="E28" i="12"/>
  <c r="E27" i="17"/>
  <c r="E29" i="29" l="1"/>
  <c r="E28" i="3"/>
  <c r="E28" i="5"/>
  <c r="E32" i="7"/>
  <c r="E33" i="7" s="1"/>
  <c r="E34" i="7" s="1"/>
  <c r="E35" i="7" s="1"/>
  <c r="K27" i="7"/>
  <c r="K28" i="11"/>
  <c r="E27" i="11"/>
  <c r="K30" i="14"/>
  <c r="E34" i="14"/>
  <c r="E29" i="16"/>
  <c r="E29" i="12"/>
  <c r="K27" i="16"/>
  <c r="E28" i="18"/>
  <c r="E29" i="23"/>
  <c r="E27" i="2"/>
  <c r="E28" i="17"/>
  <c r="E30" i="29" l="1"/>
  <c r="E29" i="3"/>
  <c r="E29" i="5"/>
  <c r="K31" i="14"/>
  <c r="K32" i="14" s="1"/>
  <c r="K28" i="7"/>
  <c r="K29" i="11"/>
  <c r="E28" i="11"/>
  <c r="E35" i="14"/>
  <c r="E30" i="16"/>
  <c r="E30" i="12"/>
  <c r="K28" i="16"/>
  <c r="E29" i="18"/>
  <c r="E30" i="23"/>
  <c r="E28" i="2"/>
  <c r="E29" i="17"/>
  <c r="E31" i="29" l="1"/>
  <c r="E30" i="3"/>
  <c r="E30" i="5"/>
  <c r="E31" i="5" s="1"/>
  <c r="K29" i="7"/>
  <c r="K30" i="11"/>
  <c r="E29" i="11"/>
  <c r="E36" i="14"/>
  <c r="E31" i="16"/>
  <c r="E31" i="12"/>
  <c r="K33" i="14"/>
  <c r="K29" i="16"/>
  <c r="E30" i="18"/>
  <c r="E31" i="18" s="1"/>
  <c r="E32" i="18" s="1"/>
  <c r="E31" i="23"/>
  <c r="E29" i="2"/>
  <c r="E30" i="17"/>
  <c r="E31" i="3" l="1"/>
  <c r="E32" i="5"/>
  <c r="E33" i="5" s="1"/>
  <c r="E34" i="5" s="1"/>
  <c r="E35" i="5" s="1"/>
  <c r="K30" i="7"/>
  <c r="K31" i="7" s="1"/>
  <c r="K31" i="11"/>
  <c r="E30" i="11"/>
  <c r="E37" i="14"/>
  <c r="E30" i="2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32" i="23"/>
  <c r="E32" i="12"/>
  <c r="K34" i="14"/>
  <c r="E31" i="17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32" i="16"/>
  <c r="K30" i="16"/>
  <c r="K31" i="16" s="1"/>
  <c r="E32" i="3" l="1"/>
  <c r="E33" i="3" s="1"/>
  <c r="E34" i="3" s="1"/>
  <c r="E35" i="3" s="1"/>
  <c r="E33" i="23"/>
  <c r="K32" i="7"/>
  <c r="K33" i="7" s="1"/>
  <c r="K34" i="7" s="1"/>
  <c r="K35" i="7" s="1"/>
  <c r="K32" i="11"/>
  <c r="K33" i="11" s="1"/>
  <c r="K34" i="11" s="1"/>
  <c r="K35" i="11" s="1"/>
  <c r="K32" i="16"/>
  <c r="E31" i="11"/>
  <c r="E38" i="14"/>
  <c r="E33" i="12"/>
  <c r="K35" i="14"/>
  <c r="E33" i="16"/>
  <c r="E32" i="11" l="1"/>
  <c r="E33" i="11" s="1"/>
  <c r="E34" i="11" s="1"/>
  <c r="K33" i="16"/>
  <c r="E34" i="16"/>
  <c r="E39" i="14"/>
  <c r="E34" i="12"/>
  <c r="K36" i="14"/>
  <c r="E35" i="16" l="1"/>
  <c r="E40" i="14"/>
  <c r="E35" i="12"/>
  <c r="K37" i="14"/>
  <c r="E41" i="14" l="1"/>
  <c r="E36" i="12"/>
  <c r="K38" i="14"/>
  <c r="E42" i="14" l="1"/>
  <c r="E37" i="12"/>
  <c r="K39" i="14"/>
  <c r="E43" i="14" l="1"/>
  <c r="E38" i="12"/>
  <c r="K40" i="14"/>
  <c r="E44" i="14" l="1"/>
  <c r="E39" i="12"/>
  <c r="K41" i="14"/>
  <c r="E45" i="14" l="1"/>
  <c r="E40" i="12"/>
  <c r="K42" i="14"/>
  <c r="E46" i="14" l="1"/>
  <c r="E41" i="12"/>
  <c r="K43" i="14"/>
  <c r="E47" i="14" l="1"/>
  <c r="E42" i="12"/>
  <c r="K44" i="14"/>
  <c r="K45" i="14" l="1"/>
  <c r="E48" i="14"/>
  <c r="E43" i="12"/>
  <c r="K46" i="14" l="1"/>
  <c r="E49" i="14"/>
  <c r="E44" i="12"/>
  <c r="E50" i="14" l="1"/>
  <c r="E51" i="14" s="1"/>
  <c r="E52" i="14" s="1"/>
  <c r="E53" i="14" s="1"/>
  <c r="E54" i="14" s="1"/>
  <c r="E55" i="14" s="1"/>
  <c r="E56" i="14" s="1"/>
  <c r="E57" i="14" s="1"/>
  <c r="E58" i="14" s="1"/>
  <c r="E59" i="14" s="1"/>
  <c r="K47" i="14"/>
  <c r="E45" i="12"/>
  <c r="E46" i="12" l="1"/>
  <c r="K48" i="14"/>
  <c r="K49" i="14" s="1"/>
  <c r="E47" i="12" l="1"/>
  <c r="K50" i="14"/>
  <c r="K51" i="14" s="1"/>
  <c r="K52" i="14" s="1"/>
  <c r="K53" i="14" s="1"/>
  <c r="K54" i="14" s="1"/>
  <c r="K55" i="14" s="1"/>
  <c r="K56" i="14" s="1"/>
  <c r="K57" i="14" s="1"/>
  <c r="K58" i="14" s="1"/>
  <c r="K59" i="14" s="1"/>
  <c r="K60" i="14" s="1"/>
  <c r="E48" i="12" l="1"/>
  <c r="E49" i="12" s="1"/>
  <c r="E50" i="12" l="1"/>
  <c r="F5" i="18"/>
  <c r="E51" i="12" l="1"/>
  <c r="E52" i="12" l="1"/>
  <c r="E53" i="12" l="1"/>
  <c r="E54" i="12" l="1"/>
  <c r="E54" i="17"/>
  <c r="M42" i="19"/>
  <c r="E55" i="12" l="1"/>
  <c r="E55" i="17"/>
  <c r="E56" i="17" s="1"/>
  <c r="E57" i="17" s="1"/>
  <c r="E58" i="17" s="1"/>
  <c r="E59" i="17" s="1"/>
  <c r="E60" i="17" s="1"/>
  <c r="M36" i="19"/>
  <c r="M30" i="19"/>
  <c r="E56" i="12" l="1"/>
  <c r="E57" i="12" s="1"/>
  <c r="M34" i="19"/>
  <c r="M26" i="19"/>
  <c r="M22" i="19"/>
  <c r="M28" i="19"/>
  <c r="M24" i="19"/>
  <c r="E58" i="12" l="1"/>
  <c r="E59" i="12" s="1"/>
  <c r="E60" i="12" s="1"/>
  <c r="M32" i="19"/>
  <c r="M20" i="19" l="1"/>
  <c r="M40" i="19"/>
  <c r="M38" i="19"/>
  <c r="M44" i="19" l="1"/>
  <c r="M14" i="19" l="1"/>
  <c r="M18" i="19" l="1"/>
  <c r="M16" i="19" l="1"/>
  <c r="M6" i="19" l="1"/>
  <c r="M12" i="19"/>
  <c r="M10" i="19" l="1"/>
  <c r="M8" i="19" l="1"/>
  <c r="G151" i="38" l="1"/>
  <c r="G153" i="38" l="1"/>
  <c r="C7" i="36" s="1"/>
  <c r="C5" i="36"/>
  <c r="G157" i="38"/>
  <c r="C11" i="36" s="1"/>
  <c r="G152" i="38"/>
  <c r="C6" i="36" s="1"/>
  <c r="G154" i="38"/>
  <c r="C8" i="36" s="1"/>
  <c r="AB151" i="38" l="1"/>
  <c r="AA151" i="38"/>
  <c r="Z151" i="38"/>
  <c r="Y151" i="38"/>
  <c r="X151" i="38"/>
  <c r="W151" i="38"/>
  <c r="V151" i="38"/>
  <c r="U151" i="38"/>
  <c r="T151" i="38"/>
  <c r="S151" i="38"/>
  <c r="R151" i="38"/>
  <c r="N5" i="36" s="1"/>
  <c r="Q151" i="38"/>
  <c r="P151" i="38"/>
  <c r="O151" i="38"/>
  <c r="K5" i="36" s="1"/>
  <c r="N151" i="38"/>
  <c r="J5" i="36" s="1"/>
  <c r="M151" i="38"/>
  <c r="L151" i="38"/>
  <c r="K151" i="38"/>
  <c r="J151" i="38"/>
  <c r="I151" i="38"/>
  <c r="L153" i="38" l="1"/>
  <c r="H7" i="36" s="1"/>
  <c r="P153" i="38"/>
  <c r="L7" i="36" s="1"/>
  <c r="T153" i="38"/>
  <c r="P7" i="36" s="1"/>
  <c r="X153" i="38"/>
  <c r="T7" i="36" s="1"/>
  <c r="AB153" i="38"/>
  <c r="X7" i="36" s="1"/>
  <c r="M152" i="38"/>
  <c r="I6" i="36" s="1"/>
  <c r="AC152" i="38"/>
  <c r="Y6" i="36" s="1"/>
  <c r="L154" i="38"/>
  <c r="H8" i="36" s="1"/>
  <c r="T154" i="38"/>
  <c r="P8" i="36" s="1"/>
  <c r="O154" i="38"/>
  <c r="K8" i="36" s="1"/>
  <c r="M153" i="38"/>
  <c r="I7" i="36" s="1"/>
  <c r="Q153" i="38"/>
  <c r="M7" i="36" s="1"/>
  <c r="Y153" i="38"/>
  <c r="U7" i="36" s="1"/>
  <c r="AC154" i="38"/>
  <c r="Y8" i="36" s="1"/>
  <c r="J153" i="38"/>
  <c r="F7" i="36" s="1"/>
  <c r="N153" i="38"/>
  <c r="J7" i="36" s="1"/>
  <c r="R153" i="38"/>
  <c r="N7" i="36" s="1"/>
  <c r="Z153" i="38"/>
  <c r="V7" i="36" s="1"/>
  <c r="AD153" i="38"/>
  <c r="Z7" i="36" s="1"/>
  <c r="K152" i="38"/>
  <c r="G6" i="36" s="1"/>
  <c r="S152" i="38"/>
  <c r="O6" i="36" s="1"/>
  <c r="N154" i="38"/>
  <c r="J8" i="36" s="1"/>
  <c r="U153" i="38"/>
  <c r="Q7" i="36" s="1"/>
  <c r="AC153" i="38"/>
  <c r="Y7" i="36" s="1"/>
  <c r="M154" i="38"/>
  <c r="I8" i="36" s="1"/>
  <c r="O153" i="38"/>
  <c r="K7" i="36" s="1"/>
  <c r="S153" i="38"/>
  <c r="O7" i="36" s="1"/>
  <c r="AA153" i="38"/>
  <c r="W7" i="36" s="1"/>
  <c r="AE153" i="38"/>
  <c r="AA7" i="36" s="1"/>
  <c r="L152" i="38"/>
  <c r="H6" i="36" s="1"/>
  <c r="T152" i="38"/>
  <c r="P6" i="36" s="1"/>
  <c r="W5" i="36"/>
  <c r="X152" i="38"/>
  <c r="T6" i="36" s="1"/>
  <c r="P154" i="38"/>
  <c r="L8" i="36" s="1"/>
  <c r="AB154" i="38"/>
  <c r="X8" i="36" s="1"/>
  <c r="H151" i="38"/>
  <c r="D5" i="36" s="1"/>
  <c r="H5" i="36"/>
  <c r="L5" i="36"/>
  <c r="P5" i="36"/>
  <c r="T5" i="36"/>
  <c r="X5" i="36"/>
  <c r="I153" i="38"/>
  <c r="E7" i="36" s="1"/>
  <c r="I152" i="38"/>
  <c r="E6" i="36" s="1"/>
  <c r="Q152" i="38"/>
  <c r="M6" i="36" s="1"/>
  <c r="U152" i="38"/>
  <c r="Q6" i="36" s="1"/>
  <c r="Y152" i="38"/>
  <c r="U6" i="36" s="1"/>
  <c r="I154" i="38"/>
  <c r="E8" i="36" s="1"/>
  <c r="Q154" i="38"/>
  <c r="M8" i="36" s="1"/>
  <c r="U154" i="38"/>
  <c r="Q8" i="36" s="1"/>
  <c r="Y154" i="38"/>
  <c r="U8" i="36" s="1"/>
  <c r="AF152" i="38"/>
  <c r="AB6" i="36" s="1"/>
  <c r="O5" i="36"/>
  <c r="P152" i="38"/>
  <c r="L6" i="36" s="1"/>
  <c r="AB152" i="38"/>
  <c r="X6" i="36" s="1"/>
  <c r="X154" i="38"/>
  <c r="T8" i="36" s="1"/>
  <c r="E5" i="36"/>
  <c r="I5" i="36"/>
  <c r="M5" i="36"/>
  <c r="Q5" i="36"/>
  <c r="U5" i="36"/>
  <c r="V153" i="38"/>
  <c r="R7" i="36" s="1"/>
  <c r="J152" i="38"/>
  <c r="F6" i="36" s="1"/>
  <c r="N152" i="38"/>
  <c r="J6" i="36" s="1"/>
  <c r="R152" i="38"/>
  <c r="N6" i="36" s="1"/>
  <c r="V152" i="38"/>
  <c r="R6" i="36" s="1"/>
  <c r="Z152" i="38"/>
  <c r="V6" i="36" s="1"/>
  <c r="AD152" i="38"/>
  <c r="Z6" i="36" s="1"/>
  <c r="J154" i="38"/>
  <c r="F8" i="36" s="1"/>
  <c r="R154" i="38"/>
  <c r="N8" i="36" s="1"/>
  <c r="V154" i="38"/>
  <c r="R8" i="36" s="1"/>
  <c r="Z154" i="38"/>
  <c r="V8" i="36" s="1"/>
  <c r="AD154" i="38"/>
  <c r="Z8" i="36" s="1"/>
  <c r="G5" i="36"/>
  <c r="S5" i="36"/>
  <c r="F5" i="36"/>
  <c r="R5" i="36"/>
  <c r="V5" i="36"/>
  <c r="K153" i="38"/>
  <c r="G7" i="36" s="1"/>
  <c r="W153" i="38"/>
  <c r="S7" i="36" s="1"/>
  <c r="O152" i="38"/>
  <c r="K6" i="36" s="1"/>
  <c r="W152" i="38"/>
  <c r="S6" i="36" s="1"/>
  <c r="AA152" i="38"/>
  <c r="W6" i="36" s="1"/>
  <c r="AE152" i="38"/>
  <c r="AA6" i="36" s="1"/>
  <c r="K154" i="38"/>
  <c r="G8" i="36" s="1"/>
  <c r="S154" i="38"/>
  <c r="O8" i="36" s="1"/>
  <c r="W154" i="38"/>
  <c r="S8" i="36" s="1"/>
  <c r="AA154" i="38"/>
  <c r="W8" i="36" s="1"/>
  <c r="AE154" i="38"/>
  <c r="AA8" i="36" s="1"/>
  <c r="AF153" i="38"/>
  <c r="AB7" i="36" s="1"/>
  <c r="AF154" i="38"/>
  <c r="AB8" i="36" s="1"/>
  <c r="H153" i="38" l="1"/>
  <c r="D7" i="36" s="1"/>
  <c r="H154" i="38"/>
  <c r="D8" i="36" s="1"/>
  <c r="H152" i="38"/>
  <c r="D6" i="36" s="1"/>
  <c r="AD151" i="38" l="1"/>
  <c r="AE151" i="38"/>
  <c r="AA5" i="36" l="1"/>
  <c r="AF151" i="38"/>
  <c r="Z5" i="36"/>
  <c r="AC151" i="38"/>
  <c r="Y5" i="36" l="1"/>
  <c r="AB5" i="36"/>
  <c r="K157" i="38" l="1"/>
  <c r="O157" i="38"/>
  <c r="L157" i="38"/>
  <c r="P157" i="38"/>
  <c r="I157" i="38"/>
  <c r="Q157" i="38"/>
  <c r="J157" i="38"/>
  <c r="N157" i="38"/>
  <c r="T155" i="38"/>
  <c r="P9" i="36" s="1"/>
  <c r="U155" i="38"/>
  <c r="Q9" i="36" s="1"/>
  <c r="AA155" i="38"/>
  <c r="W9" i="36" s="1"/>
  <c r="Z155" i="38"/>
  <c r="V9" i="36" s="1"/>
  <c r="M155" i="38"/>
  <c r="I9" i="36" s="1"/>
  <c r="O155" i="38"/>
  <c r="K9" i="36" s="1"/>
  <c r="H155" i="38"/>
  <c r="D9" i="36" s="1"/>
  <c r="Y155" i="38"/>
  <c r="U9" i="36" s="1"/>
  <c r="X155" i="38"/>
  <c r="T9" i="36" s="1"/>
  <c r="AA9" i="36"/>
  <c r="Z157" i="38" l="1"/>
  <c r="Z158" i="38" s="1"/>
  <c r="V157" i="38"/>
  <c r="R11" i="36" s="1"/>
  <c r="AC157" i="38"/>
  <c r="Y11" i="36" s="1"/>
  <c r="X157" i="38"/>
  <c r="T11" i="36" s="1"/>
  <c r="S157" i="38"/>
  <c r="O11" i="36" s="1"/>
  <c r="U157" i="38"/>
  <c r="Q11" i="36" s="1"/>
  <c r="AD157" i="38"/>
  <c r="Z11" i="36" s="1"/>
  <c r="AH157" i="38"/>
  <c r="AD11" i="36" s="1"/>
  <c r="R157" i="38"/>
  <c r="N11" i="36" s="1"/>
  <c r="Y157" i="38"/>
  <c r="Y158" i="38" s="1"/>
  <c r="AB157" i="38"/>
  <c r="X11" i="36" s="1"/>
  <c r="T157" i="38"/>
  <c r="P11" i="36" s="1"/>
  <c r="W155" i="38"/>
  <c r="S9" i="36" s="1"/>
  <c r="AD155" i="38"/>
  <c r="Z9" i="36" s="1"/>
  <c r="AH155" i="38"/>
  <c r="AD9" i="36" s="1"/>
  <c r="AB155" i="38"/>
  <c r="X9" i="36" s="1"/>
  <c r="AC9" i="36"/>
  <c r="Q155" i="38"/>
  <c r="M9" i="36" s="1"/>
  <c r="K155" i="38"/>
  <c r="G9" i="36" s="1"/>
  <c r="J155" i="38"/>
  <c r="F9" i="36" s="1"/>
  <c r="N155" i="38"/>
  <c r="J9" i="36" s="1"/>
  <c r="S155" i="38"/>
  <c r="O9" i="36" s="1"/>
  <c r="AF155" i="38"/>
  <c r="AB9" i="36" s="1"/>
  <c r="G155" i="38"/>
  <c r="AF157" i="38"/>
  <c r="AB11" i="36" s="1"/>
  <c r="AA157" i="38"/>
  <c r="W11" i="36" s="1"/>
  <c r="AE157" i="38"/>
  <c r="AA11" i="36" s="1"/>
  <c r="W157" i="38"/>
  <c r="S11" i="36" s="1"/>
  <c r="V11" i="36"/>
  <c r="AG157" i="38"/>
  <c r="E11" i="36"/>
  <c r="H11" i="36"/>
  <c r="G11" i="36"/>
  <c r="F11" i="36"/>
  <c r="M11" i="36"/>
  <c r="M157" i="38"/>
  <c r="H157" i="38"/>
  <c r="K11" i="36"/>
  <c r="O158" i="38"/>
  <c r="J11" i="36"/>
  <c r="L11" i="36"/>
  <c r="L155" i="38"/>
  <c r="H9" i="36" s="1"/>
  <c r="I155" i="38"/>
  <c r="E9" i="36" s="1"/>
  <c r="R155" i="38"/>
  <c r="N9" i="36" s="1"/>
  <c r="P155" i="38"/>
  <c r="L9" i="36" s="1"/>
  <c r="V155" i="38"/>
  <c r="R9" i="36" s="1"/>
  <c r="AC155" i="38"/>
  <c r="Y9" i="36" s="1"/>
  <c r="X158" i="38" l="1"/>
  <c r="T12" i="36" s="1"/>
  <c r="U11" i="36"/>
  <c r="U158" i="38"/>
  <c r="Q12" i="36" s="1"/>
  <c r="S158" i="38"/>
  <c r="O12" i="36" s="1"/>
  <c r="N158" i="38"/>
  <c r="J12" i="36" s="1"/>
  <c r="T158" i="38"/>
  <c r="T159" i="38" s="1"/>
  <c r="K158" i="38"/>
  <c r="G12" i="36" s="1"/>
  <c r="AA158" i="38"/>
  <c r="W12" i="36" s="1"/>
  <c r="AB158" i="38"/>
  <c r="X12" i="36" s="1"/>
  <c r="W158" i="38"/>
  <c r="S12" i="36" s="1"/>
  <c r="Q158" i="38"/>
  <c r="M12" i="36" s="1"/>
  <c r="J158" i="38"/>
  <c r="F12" i="36" s="1"/>
  <c r="AD158" i="38"/>
  <c r="Z12" i="36" s="1"/>
  <c r="I158" i="38"/>
  <c r="E12" i="36" s="1"/>
  <c r="AH158" i="38"/>
  <c r="AD12" i="36" s="1"/>
  <c r="AE158" i="38"/>
  <c r="AA12" i="36" s="1"/>
  <c r="R158" i="38"/>
  <c r="N12" i="36" s="1"/>
  <c r="V158" i="38"/>
  <c r="R12" i="36" s="1"/>
  <c r="AF158" i="38"/>
  <c r="AB12" i="36" s="1"/>
  <c r="AC158" i="38"/>
  <c r="Y12" i="36" s="1"/>
  <c r="C9" i="36"/>
  <c r="G158" i="38"/>
  <c r="P158" i="38"/>
  <c r="L12" i="36" s="1"/>
  <c r="L158" i="38"/>
  <c r="H12" i="36" s="1"/>
  <c r="I11" i="36"/>
  <c r="M158" i="38"/>
  <c r="V12" i="36"/>
  <c r="U12" i="36"/>
  <c r="AC11" i="36"/>
  <c r="AG158" i="38"/>
  <c r="D11" i="36"/>
  <c r="H158" i="38"/>
  <c r="K12" i="36"/>
  <c r="Y159" i="38"/>
  <c r="H160" i="38" l="1"/>
  <c r="G160" i="38"/>
  <c r="AN160" i="38"/>
  <c r="AO160" i="38"/>
  <c r="AM160" i="38"/>
  <c r="AL160" i="38"/>
  <c r="AK160" i="38"/>
  <c r="U159" i="38"/>
  <c r="N159" i="38"/>
  <c r="AI160" i="38"/>
  <c r="AJ160" i="38"/>
  <c r="P12" i="36"/>
  <c r="P159" i="38"/>
  <c r="AA159" i="38"/>
  <c r="J159" i="38"/>
  <c r="AB159" i="38"/>
  <c r="L159" i="38"/>
  <c r="V159" i="38"/>
  <c r="W159" i="38"/>
  <c r="I159" i="38"/>
  <c r="R159" i="38"/>
  <c r="AG160" i="38"/>
  <c r="T160" i="38"/>
  <c r="V160" i="38"/>
  <c r="Z160" i="38"/>
  <c r="AC160" i="38"/>
  <c r="P160" i="38"/>
  <c r="K160" i="38"/>
  <c r="L160" i="38"/>
  <c r="Y160" i="38"/>
  <c r="W160" i="38"/>
  <c r="M160" i="38"/>
  <c r="J160" i="38"/>
  <c r="AE160" i="38"/>
  <c r="N160" i="38"/>
  <c r="AH160" i="38"/>
  <c r="Q160" i="38"/>
  <c r="C12" i="36"/>
  <c r="S160" i="38"/>
  <c r="AA160" i="38"/>
  <c r="R160" i="38"/>
  <c r="AD160" i="38"/>
  <c r="U160" i="38"/>
  <c r="AF160" i="38"/>
  <c r="AB160" i="38"/>
  <c r="O160" i="38"/>
  <c r="X160" i="38"/>
  <c r="I160" i="38"/>
  <c r="G159" i="38"/>
  <c r="S159" i="38"/>
  <c r="Q159" i="38"/>
  <c r="K159" i="38"/>
  <c r="Z159" i="38"/>
  <c r="I12" i="36"/>
  <c r="O159" i="38"/>
  <c r="X159" i="38"/>
  <c r="H159" i="38"/>
  <c r="D12" i="36"/>
  <c r="AC12" i="36"/>
  <c r="M159" i="38"/>
  <c r="AD159" i="38" l="1"/>
  <c r="AC159" i="38"/>
  <c r="AF159" i="38"/>
  <c r="AG159" i="38" l="1"/>
  <c r="AH159" i="38"/>
  <c r="AE159" i="38"/>
  <c r="F5" i="17" l="1"/>
</calcChain>
</file>

<file path=xl/sharedStrings.xml><?xml version="1.0" encoding="utf-8"?>
<sst xmlns="http://schemas.openxmlformats.org/spreadsheetml/2006/main" count="6001" uniqueCount="388">
  <si>
    <t>NFR</t>
  </si>
  <si>
    <t>% Contribution Level</t>
  </si>
  <si>
    <t>% Cumulative</t>
  </si>
  <si>
    <t>Key Category</t>
  </si>
  <si>
    <t>Total (%)</t>
  </si>
  <si>
    <t>NMVOC</t>
  </si>
  <si>
    <t>CO</t>
  </si>
  <si>
    <t>TSP</t>
  </si>
  <si>
    <t>Pb</t>
  </si>
  <si>
    <t>Hg</t>
  </si>
  <si>
    <t>Cd</t>
  </si>
  <si>
    <t>As</t>
  </si>
  <si>
    <t>Cr</t>
  </si>
  <si>
    <t>Cu</t>
  </si>
  <si>
    <t>Ni</t>
  </si>
  <si>
    <t>Se</t>
  </si>
  <si>
    <t>Zn</t>
  </si>
  <si>
    <t>HCB</t>
  </si>
  <si>
    <t>1 Energy</t>
  </si>
  <si>
    <t>PCB (kg)</t>
  </si>
  <si>
    <t>Pollutant</t>
  </si>
  <si>
    <t>HCB (kg)</t>
  </si>
  <si>
    <t>Dioxin      (g l-TEQ)</t>
  </si>
  <si>
    <t>Key Categories</t>
  </si>
  <si>
    <t>PCBs</t>
  </si>
  <si>
    <t>PAHs</t>
  </si>
  <si>
    <t>PCDD/F</t>
  </si>
  <si>
    <t>Trend (magnitude)</t>
  </si>
  <si>
    <t>Trend %</t>
  </si>
  <si>
    <t>Level Assessment</t>
  </si>
  <si>
    <t>Trend Assessment</t>
  </si>
  <si>
    <t>IIR graph</t>
  </si>
  <si>
    <t>Public Electricity and Heat Production</t>
  </si>
  <si>
    <t>Residential &amp; Commercial/Institutional</t>
  </si>
  <si>
    <t>Manufacturing Industries and Construction</t>
  </si>
  <si>
    <t>Agriculture/Forestry/Fishing</t>
  </si>
  <si>
    <t xml:space="preserve">Transport </t>
  </si>
  <si>
    <t>Other NFR sectors</t>
  </si>
  <si>
    <t>Total</t>
  </si>
  <si>
    <t>Sofia Protocol target</t>
  </si>
  <si>
    <t>NOx</t>
  </si>
  <si>
    <t>IE</t>
  </si>
  <si>
    <t>11A</t>
  </si>
  <si>
    <t>National total as reported under UNFCCC</t>
  </si>
  <si>
    <t>UNFCCC national total</t>
  </si>
  <si>
    <t>National total for the EMEP grid domain</t>
  </si>
  <si>
    <t>GRID TOTAL</t>
  </si>
  <si>
    <t>National total accounting transport emissions based on fuel used</t>
  </si>
  <si>
    <t>National total (FU)</t>
  </si>
  <si>
    <r>
      <t>NO</t>
    </r>
    <r>
      <rPr>
        <b/>
        <vertAlign val="subscript"/>
        <sz val="8"/>
        <rFont val="Arial"/>
        <family val="2"/>
      </rPr>
      <t>x</t>
    </r>
  </si>
  <si>
    <r>
      <t>SO</t>
    </r>
    <r>
      <rPr>
        <b/>
        <vertAlign val="subscript"/>
        <sz val="8"/>
        <rFont val="Arial"/>
        <family val="2"/>
      </rPr>
      <t>x</t>
    </r>
  </si>
  <si>
    <r>
      <t>NH</t>
    </r>
    <r>
      <rPr>
        <b/>
        <vertAlign val="subscript"/>
        <sz val="8"/>
        <rFont val="Arial"/>
        <family val="2"/>
      </rPr>
      <t>3</t>
    </r>
  </si>
  <si>
    <r>
      <t>PM</t>
    </r>
    <r>
      <rPr>
        <b/>
        <vertAlign val="subscript"/>
        <sz val="8"/>
        <rFont val="Arial"/>
        <family val="2"/>
      </rPr>
      <t>10</t>
    </r>
  </si>
  <si>
    <r>
      <t>PM</t>
    </r>
    <r>
      <rPr>
        <b/>
        <vertAlign val="subscript"/>
        <sz val="8"/>
        <rFont val="Arial"/>
        <family val="2"/>
      </rPr>
      <t>2.5</t>
    </r>
  </si>
  <si>
    <t>6A</t>
  </si>
  <si>
    <t>1A1a</t>
  </si>
  <si>
    <t>1A1b</t>
  </si>
  <si>
    <t>1A1c</t>
  </si>
  <si>
    <t>1A2a</t>
  </si>
  <si>
    <t>1A2b</t>
  </si>
  <si>
    <t>1A2c</t>
  </si>
  <si>
    <t>1A2d</t>
  </si>
  <si>
    <t>1A2e</t>
  </si>
  <si>
    <t>1A2f</t>
  </si>
  <si>
    <t xml:space="preserve">1A2gvii </t>
  </si>
  <si>
    <t>1A2gviii</t>
  </si>
  <si>
    <t>1A3ai(i)</t>
  </si>
  <si>
    <t>1A3aii(i)</t>
  </si>
  <si>
    <t>1A3bi</t>
  </si>
  <si>
    <t>1A3bii</t>
  </si>
  <si>
    <t>1A3biii</t>
  </si>
  <si>
    <t>1A3biv</t>
  </si>
  <si>
    <t>1A3bv</t>
  </si>
  <si>
    <t>1A3bvi</t>
  </si>
  <si>
    <t>1A3bvii</t>
  </si>
  <si>
    <t>1A3c</t>
  </si>
  <si>
    <t>1A3di(ii)</t>
  </si>
  <si>
    <t>1A3dii</t>
  </si>
  <si>
    <t>1A3ei</t>
  </si>
  <si>
    <t>1A3eii</t>
  </si>
  <si>
    <t>1A4ai</t>
  </si>
  <si>
    <t>1A4aii</t>
  </si>
  <si>
    <t>1A4bi</t>
  </si>
  <si>
    <t>1A4bii</t>
  </si>
  <si>
    <t>1A4ci</t>
  </si>
  <si>
    <t>1A4cii</t>
  </si>
  <si>
    <t>1A4ciii</t>
  </si>
  <si>
    <t>1A5a</t>
  </si>
  <si>
    <t>1A5b</t>
  </si>
  <si>
    <t>1B1a</t>
  </si>
  <si>
    <t>1B1b</t>
  </si>
  <si>
    <t>1B1c</t>
  </si>
  <si>
    <t>1B2ai</t>
  </si>
  <si>
    <t>1B2aiv</t>
  </si>
  <si>
    <t>1B2av</t>
  </si>
  <si>
    <t>1B2b</t>
  </si>
  <si>
    <t>1B2c</t>
  </si>
  <si>
    <t>1B2d</t>
  </si>
  <si>
    <t>2A1</t>
  </si>
  <si>
    <t>2A2</t>
  </si>
  <si>
    <t>2A3</t>
  </si>
  <si>
    <t>2A5a</t>
  </si>
  <si>
    <t>2A5b</t>
  </si>
  <si>
    <t>2A5c</t>
  </si>
  <si>
    <t>2A6</t>
  </si>
  <si>
    <t>2B1</t>
  </si>
  <si>
    <t>2B2</t>
  </si>
  <si>
    <t>2B3</t>
  </si>
  <si>
    <t>2B5</t>
  </si>
  <si>
    <t>2B6</t>
  </si>
  <si>
    <t>2B7</t>
  </si>
  <si>
    <t>2B10a</t>
  </si>
  <si>
    <t>2B10b</t>
  </si>
  <si>
    <t>2C1</t>
  </si>
  <si>
    <t>2C2</t>
  </si>
  <si>
    <t>2C3</t>
  </si>
  <si>
    <t>2C4</t>
  </si>
  <si>
    <t>2C5</t>
  </si>
  <si>
    <t>2C6</t>
  </si>
  <si>
    <t>2C7a</t>
  </si>
  <si>
    <t>2C7b</t>
  </si>
  <si>
    <t>2C7c</t>
  </si>
  <si>
    <t>2C7d</t>
  </si>
  <si>
    <t>2D3a</t>
  </si>
  <si>
    <t>2D3b</t>
  </si>
  <si>
    <t>2D3c</t>
  </si>
  <si>
    <t>2D3d</t>
  </si>
  <si>
    <t>2D3e</t>
  </si>
  <si>
    <t>2D3f</t>
  </si>
  <si>
    <t>2D3g</t>
  </si>
  <si>
    <t>2D3h</t>
  </si>
  <si>
    <t>2D3i</t>
  </si>
  <si>
    <t xml:space="preserve">2G </t>
  </si>
  <si>
    <t>2H1</t>
  </si>
  <si>
    <t>2H2</t>
  </si>
  <si>
    <t xml:space="preserve">2H3 </t>
  </si>
  <si>
    <t>2I</t>
  </si>
  <si>
    <t>2J</t>
  </si>
  <si>
    <t>2K</t>
  </si>
  <si>
    <t>2L</t>
  </si>
  <si>
    <t>3B1a</t>
  </si>
  <si>
    <t>3B1b</t>
  </si>
  <si>
    <t>3B2</t>
  </si>
  <si>
    <t>3B3</t>
  </si>
  <si>
    <t>3B4a</t>
  </si>
  <si>
    <t>3B4d</t>
  </si>
  <si>
    <t>3B4e</t>
  </si>
  <si>
    <t>3B4f</t>
  </si>
  <si>
    <t>3B4gi</t>
  </si>
  <si>
    <t>3B4gii</t>
  </si>
  <si>
    <t>3B4giii</t>
  </si>
  <si>
    <t>3B4giv</t>
  </si>
  <si>
    <t>3B4h</t>
  </si>
  <si>
    <t>3Da1</t>
  </si>
  <si>
    <t>3Da2a</t>
  </si>
  <si>
    <t>3Da2b</t>
  </si>
  <si>
    <t>3Da2c</t>
  </si>
  <si>
    <t>3Da3</t>
  </si>
  <si>
    <t>3Da4</t>
  </si>
  <si>
    <t>3Db</t>
  </si>
  <si>
    <t>3Dc</t>
  </si>
  <si>
    <t>3Dd</t>
  </si>
  <si>
    <t>3De</t>
  </si>
  <si>
    <t>3Df</t>
  </si>
  <si>
    <t>3F</t>
  </si>
  <si>
    <t>3I</t>
  </si>
  <si>
    <t>5A</t>
  </si>
  <si>
    <t>5B1</t>
  </si>
  <si>
    <t>5B2</t>
  </si>
  <si>
    <t>5C1a</t>
  </si>
  <si>
    <t>5C1bi</t>
  </si>
  <si>
    <t>5C1bii</t>
  </si>
  <si>
    <t>5C1biii</t>
  </si>
  <si>
    <t>5C1biv</t>
  </si>
  <si>
    <t>5C1bv</t>
  </si>
  <si>
    <t>5C1bvi</t>
  </si>
  <si>
    <t>5C2</t>
  </si>
  <si>
    <t>5D1</t>
  </si>
  <si>
    <t>5D2</t>
  </si>
  <si>
    <t>5D3</t>
  </si>
  <si>
    <t>5E</t>
  </si>
  <si>
    <t>NATIONAL TOTAL</t>
  </si>
  <si>
    <t>2 IPPU</t>
  </si>
  <si>
    <t>3 Agriculture</t>
  </si>
  <si>
    <t>5 Waste</t>
  </si>
  <si>
    <t>Public electricity and heat production</t>
  </si>
  <si>
    <t>Petroleum refining</t>
  </si>
  <si>
    <t>Manufacture of solid fuels and other energy industries</t>
  </si>
  <si>
    <t>Stationary combustion in manufacturing industries and construction: Iron and steel</t>
  </si>
  <si>
    <t>Stationary combustion in manufacturing industries and construction: Non-ferrous metals</t>
  </si>
  <si>
    <t>Stationary combustion in manufacturing industries and construction: Chemicals</t>
  </si>
  <si>
    <t>Stationary combustion in manufacturing industries and construction: Pulp, Paper and Print</t>
  </si>
  <si>
    <t>Stationary combustion in manufacturing industries and construction: Food processing, beverages and tobacco</t>
  </si>
  <si>
    <t>Stationary combustion in manufacturing industries and construction: Non-metallic minerals</t>
  </si>
  <si>
    <t>Mobile Combustion in manufacturing industries and construction: (please specify in the IIR)</t>
  </si>
  <si>
    <t>Stationary combustion in manufacturing industries and construction: Other (please specify in the IIR)</t>
  </si>
  <si>
    <t>International aviation LTO (civil)</t>
  </si>
  <si>
    <t>Domestic aviation LTO (civil)</t>
  </si>
  <si>
    <t>Road transport: Passenger cars</t>
  </si>
  <si>
    <t>Road transport: Light duty vehicles</t>
  </si>
  <si>
    <t>Road transport: Heavy duty vehicles and buses</t>
  </si>
  <si>
    <t>Road transport: Mopeds &amp; motorcycles</t>
  </si>
  <si>
    <t>Road transport: Gasoline evaporation</t>
  </si>
  <si>
    <t>Road transport: Automobile tyre and brake wear</t>
  </si>
  <si>
    <t>Road transport: Automobile road abrasion</t>
  </si>
  <si>
    <t>Railways</t>
  </si>
  <si>
    <t>International inland waterways</t>
  </si>
  <si>
    <t>National navigation (shipping)</t>
  </si>
  <si>
    <t xml:space="preserve">Pipeline transport </t>
  </si>
  <si>
    <t>Other (please specify in the IIR)</t>
  </si>
  <si>
    <t>Commercial/institutional: Stationary</t>
  </si>
  <si>
    <t>Commercial/institutional: Mobile</t>
  </si>
  <si>
    <t xml:space="preserve">Residential: Stationary </t>
  </si>
  <si>
    <t>Residential: Household and gardening (mobile)</t>
  </si>
  <si>
    <t>Agriculture/Forestry/Fishing: Stationary</t>
  </si>
  <si>
    <t>Agriculture/Forestry/Fishing: Off-road vehicles and other machinery</t>
  </si>
  <si>
    <t>Agriculture/Forestry/Fishing: National fishing</t>
  </si>
  <si>
    <t>Other stationary (including military)</t>
  </si>
  <si>
    <t>Other, Mobile (including military, land based and recreational boats)</t>
  </si>
  <si>
    <t>Fugitive emission from solid fuels: Coal mining and handling</t>
  </si>
  <si>
    <t>Fugitive emission from solid fuels: Solid fuel transformation</t>
  </si>
  <si>
    <t>Other fugitive emissions from solid fuels</t>
  </si>
  <si>
    <t>Fugitive emissions oil: Exploration, production, transport</t>
  </si>
  <si>
    <t>Fugitive emissions oil: Refining / storage</t>
  </si>
  <si>
    <t>Distribution of oil products</t>
  </si>
  <si>
    <t>Fugitive emissions from natural gas (exploration, production, processing, transmission, storage, distribution and other)</t>
  </si>
  <si>
    <t>Venting and flaring (oil, gas, combined oil and gas)</t>
  </si>
  <si>
    <t xml:space="preserve">Other fugitive emissions from energy production </t>
  </si>
  <si>
    <t>Cement production</t>
  </si>
  <si>
    <t>Lime production</t>
  </si>
  <si>
    <t xml:space="preserve">Glass production </t>
  </si>
  <si>
    <t>Quarrying and mining of minerals other than coal</t>
  </si>
  <si>
    <t>Construction and demolition</t>
  </si>
  <si>
    <t>Storage, handling and transport of mineral products</t>
  </si>
  <si>
    <t>Other mineral products (please specify in the IIR)</t>
  </si>
  <si>
    <t>Ammonia production</t>
  </si>
  <si>
    <t>Nitric acid production</t>
  </si>
  <si>
    <t>Adipic acid production</t>
  </si>
  <si>
    <t>Carbide production</t>
  </si>
  <si>
    <t>Titanium dioxide production</t>
  </si>
  <si>
    <t>Soda ash production</t>
  </si>
  <si>
    <t xml:space="preserve"> Chemical industry: Other  (please specify in the IIR)</t>
  </si>
  <si>
    <t>Storage, handling and transport of chemical products (please specify in the IIR)</t>
  </si>
  <si>
    <t>Iron and steel production</t>
  </si>
  <si>
    <t>Ferroalloys production</t>
  </si>
  <si>
    <t>Aluminium production</t>
  </si>
  <si>
    <t>Magnesium production</t>
  </si>
  <si>
    <t>Lead production</t>
  </si>
  <si>
    <t>Zinc production</t>
  </si>
  <si>
    <t>Copper production</t>
  </si>
  <si>
    <t>Nickel production</t>
  </si>
  <si>
    <t>Other metal production (please specify in the IIR)</t>
  </si>
  <si>
    <t>Storage, handling and transport of metal products 
(please specify in the IIR)</t>
  </si>
  <si>
    <t>Domestic solvent use including fungicides</t>
  </si>
  <si>
    <t>Road paving with asphalt</t>
  </si>
  <si>
    <t>Asphalt roofing</t>
  </si>
  <si>
    <t xml:space="preserve">Coating applications </t>
  </si>
  <si>
    <t>Degreasing</t>
  </si>
  <si>
    <t>Dry cleaning</t>
  </si>
  <si>
    <t>Chemical products</t>
  </si>
  <si>
    <t>Printing</t>
  </si>
  <si>
    <t>Other solvent use (please specify in the IIR)</t>
  </si>
  <si>
    <t>Other product use (please specify in the IIR)</t>
  </si>
  <si>
    <t>Pulp and paper industry</t>
  </si>
  <si>
    <t xml:space="preserve">Food and beverages industry </t>
  </si>
  <si>
    <t>Other industrial processes (please specify in the IIR)</t>
  </si>
  <si>
    <t>Wood processing</t>
  </si>
  <si>
    <t>Production of POPs</t>
  </si>
  <si>
    <t>Consumption of POPs and heavy metals 
(e.g. electrical and scientific equipment)</t>
  </si>
  <si>
    <t>Other production, consumption, storage, transportation or handling of bulk products (please specify in the IIR)</t>
  </si>
  <si>
    <t xml:space="preserve">Manure management - Dairy cattle </t>
  </si>
  <si>
    <t xml:space="preserve">Manure management - Non-dairy cattle </t>
  </si>
  <si>
    <t>Manure management - Sheep</t>
  </si>
  <si>
    <t xml:space="preserve">Manure management - Swine  </t>
  </si>
  <si>
    <t>Manure management - Buffalo</t>
  </si>
  <si>
    <t>Manure management - Goats</t>
  </si>
  <si>
    <t>Manure management - Horses</t>
  </si>
  <si>
    <t>Manure management - Mules and asses</t>
  </si>
  <si>
    <t>Manure mangement -  Laying hens</t>
  </si>
  <si>
    <t>Manure mangement -  Broilers</t>
  </si>
  <si>
    <t>Manure mangement -  Turkeys</t>
  </si>
  <si>
    <t>Manure management -  Other poultry</t>
  </si>
  <si>
    <t>Manure management - Other animals (please specify in IIR)</t>
  </si>
  <si>
    <t>Inorganic N-fertilizers (includes also urea application)</t>
  </si>
  <si>
    <t>Animal manure applied to soils</t>
  </si>
  <si>
    <t>Sewage sludge  applied to soils</t>
  </si>
  <si>
    <t>Other organic fertilisers applied to soils 
(including compost)</t>
  </si>
  <si>
    <t xml:space="preserve">Urine and dung deposited by grazing animals </t>
  </si>
  <si>
    <t>Crop residues applied to soils</t>
  </si>
  <si>
    <t xml:space="preserve">Indirect emissions from managed soils </t>
  </si>
  <si>
    <t>Farm-level agricultural operations including storage, handling and transport of agricultural products</t>
  </si>
  <si>
    <t>Off-farm storage, handling and transport of bulk agricultural products</t>
  </si>
  <si>
    <t>Cultivated crops</t>
  </si>
  <si>
    <t>Use of pesticides</t>
  </si>
  <si>
    <t>Field burning of agricultural residues</t>
  </si>
  <si>
    <t>Agriculture other (please specify in the IIR)</t>
  </si>
  <si>
    <t>Biological treatment of waste - Solid waste disposal on land</t>
  </si>
  <si>
    <t>Biological treatment of waste - Composting</t>
  </si>
  <si>
    <t>Biological treatment of waste - Anaerobic digestion at biogas facilities</t>
  </si>
  <si>
    <t>Municipal waste incineration</t>
  </si>
  <si>
    <t>Industrial waste incineration</t>
  </si>
  <si>
    <t>Hazardous waste incineration</t>
  </si>
  <si>
    <t>Clinical waste incineration</t>
  </si>
  <si>
    <t>Sewage sludge incineration</t>
  </si>
  <si>
    <t>Cremation</t>
  </si>
  <si>
    <t>Other waste incineration (please specify in the IIR)</t>
  </si>
  <si>
    <t>Open burning of waste</t>
  </si>
  <si>
    <t>Domestic wastewater handling</t>
  </si>
  <si>
    <t>Industrial wastewater handling</t>
  </si>
  <si>
    <t>Other wastewater handling</t>
  </si>
  <si>
    <t>Other waste (please specify in IIR)</t>
  </si>
  <si>
    <t>Other (included in national total for entire territory) (please specify in IIR)</t>
  </si>
  <si>
    <t>National total for the entire territory (based on fuel sold)</t>
  </si>
  <si>
    <t>1A3ai(ii)</t>
  </si>
  <si>
    <t>International aviation cruise (civil)</t>
  </si>
  <si>
    <t>1A3aii(ii)</t>
  </si>
  <si>
    <t>Domestic aviation cruise (civil)</t>
  </si>
  <si>
    <t>1A3di(i)</t>
  </si>
  <si>
    <t xml:space="preserve">International maritime navigation </t>
  </si>
  <si>
    <t>1A5c</t>
  </si>
  <si>
    <t>Multilateral operations</t>
  </si>
  <si>
    <t xml:space="preserve">1A3 </t>
  </si>
  <si>
    <t>Transport (fuel used)</t>
  </si>
  <si>
    <t>6B</t>
  </si>
  <si>
    <t>Other not included in national total of the entire territory (please specify in the IIR)</t>
  </si>
  <si>
    <t>Volcanoes</t>
  </si>
  <si>
    <t>11B</t>
  </si>
  <si>
    <t>Forest fires</t>
  </si>
  <si>
    <t>11C</t>
  </si>
  <si>
    <t>Other natural emissions (please specify in the IIR)</t>
  </si>
  <si>
    <t>NOx (kt)</t>
  </si>
  <si>
    <t>NOx, 1990 (kt)</t>
  </si>
  <si>
    <t>SO2 (kt)</t>
  </si>
  <si>
    <t>SO2, 1990 (kt)</t>
  </si>
  <si>
    <t>NMVOC (kt)</t>
  </si>
  <si>
    <t>NMVOC, 1990 (kt)</t>
  </si>
  <si>
    <t>NH3 (kt)</t>
  </si>
  <si>
    <t>CO (kt)</t>
  </si>
  <si>
    <t>NH3, 1990 (kt)</t>
  </si>
  <si>
    <t>TSP (kt)</t>
  </si>
  <si>
    <t>PM10 (kt)</t>
  </si>
  <si>
    <t>PM2.5 (kt)</t>
  </si>
  <si>
    <t>PM2.5  1990 (kt)</t>
  </si>
  <si>
    <t>Pb (t)</t>
  </si>
  <si>
    <t>Cd (t)</t>
  </si>
  <si>
    <t>Hg (t)</t>
  </si>
  <si>
    <t>As (t)</t>
  </si>
  <si>
    <t>Cr (t)</t>
  </si>
  <si>
    <t>Cu (t)</t>
  </si>
  <si>
    <t>Ni (t)</t>
  </si>
  <si>
    <t>Se (t)</t>
  </si>
  <si>
    <t>Zn (t)</t>
  </si>
  <si>
    <t>B(a)P (t)</t>
  </si>
  <si>
    <t>B(b)F (t)</t>
  </si>
  <si>
    <t>B(k)F (t)</t>
  </si>
  <si>
    <t>I(123-cd)P (t)</t>
  </si>
  <si>
    <t>Total PAH (t)</t>
  </si>
  <si>
    <t xml:space="preserve">Agriculture </t>
  </si>
  <si>
    <t>Table A3.1. Emissions of Nitrogen Oxides in 1987 and 1990−2023 Based on Fuels Used in Ireland</t>
  </si>
  <si>
    <t>NOx, 2023 (kt)</t>
  </si>
  <si>
    <t>SO2, 2023 (kt)</t>
  </si>
  <si>
    <t>NMVOC, 2023 (kt)</t>
  </si>
  <si>
    <t>NH3, 2023 (kt)</t>
  </si>
  <si>
    <t>PM2.5 2023 (kt)</t>
  </si>
  <si>
    <t>x</t>
  </si>
  <si>
    <t>Annex A.2 Table 3: Key Category Analysis for Non-Methane Volatile Organic Compounds</t>
  </si>
  <si>
    <t>Annex A.2 Table 1: Key Category Analysis for Nitrogen Oxides</t>
  </si>
  <si>
    <t>Annex A.2 Table 2: Key Category Analysis for Sulphur Dioxide</t>
  </si>
  <si>
    <t>Annex A.2 Table 4: Key Category Analysis for Ammonia and Carbon Monoxide</t>
  </si>
  <si>
    <r>
      <t>Annex A.2 Table 5: Key Category Analysis for Total Suspended Particulates (TSP) and Particulate matter &lt;10</t>
    </r>
    <r>
      <rPr>
        <b/>
        <sz val="11"/>
        <color theme="1"/>
        <rFont val="Calibri"/>
        <family val="2"/>
        <scheme val="minor"/>
      </rPr>
      <t>µ</t>
    </r>
    <r>
      <rPr>
        <b/>
        <i/>
        <sz val="11"/>
        <color theme="1"/>
        <rFont val="Calibri"/>
        <family val="2"/>
        <scheme val="minor"/>
      </rPr>
      <t>m in Diameter (PM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)</t>
    </r>
  </si>
  <si>
    <r>
      <t>Annex A.2 Table 6: Key Category Analysis for Particulate matter &lt;2.5</t>
    </r>
    <r>
      <rPr>
        <b/>
        <sz val="11"/>
        <color theme="1"/>
        <rFont val="Calibri"/>
        <family val="2"/>
        <scheme val="minor"/>
      </rPr>
      <t>µ</t>
    </r>
    <r>
      <rPr>
        <b/>
        <i/>
        <sz val="11"/>
        <color theme="1"/>
        <rFont val="Calibri"/>
        <family val="2"/>
        <scheme val="minor"/>
      </rPr>
      <t>m in Diameter (PM</t>
    </r>
    <r>
      <rPr>
        <b/>
        <i/>
        <vertAlign val="subscript"/>
        <sz val="11"/>
        <color theme="1"/>
        <rFont val="Calibri"/>
        <family val="2"/>
        <scheme val="minor"/>
      </rPr>
      <t>2.5</t>
    </r>
    <r>
      <rPr>
        <b/>
        <i/>
        <sz val="11"/>
        <color theme="1"/>
        <rFont val="Calibri"/>
        <family val="2"/>
        <scheme val="minor"/>
      </rPr>
      <t>)</t>
    </r>
  </si>
  <si>
    <t>Annex A.2 Table 7: Key Category Analysis for Lead and Cadmium</t>
  </si>
  <si>
    <t>Annex A.2 Table 8: Key Category Analysis for Mercury and Arsenic</t>
  </si>
  <si>
    <t>Annex A.2 Table 9: Key Category Analysis for Chromium and Copper</t>
  </si>
  <si>
    <t>Annex A.2 Table 10: Key Category Analysis for Nickel and Selenium</t>
  </si>
  <si>
    <t>Annex A.2 Table 11: Key Category Analysis for Zinc</t>
  </si>
  <si>
    <t>Annex A.2 Table 12: Key Category Analysis for Dioxins and Furans, Polychlorinated Biphenyls and Hexachlorobenxene</t>
  </si>
  <si>
    <t>Annex A.2 Table 13: Key Category Analysis for Benzo[a]pyrene and Benzo[b]fluoranthene</t>
  </si>
  <si>
    <t>Annex A.2 Table 14: Key Category Analysis for Benzo[k]fluoranthene and Indeno[1,2,3-cd]pyrene</t>
  </si>
  <si>
    <t>Annex A.2 Table 15: Key Category Analysis for Polycyclic Aromatic Hydrocarbons</t>
  </si>
  <si>
    <t>Annex A.2 Table 16: Key Category analysis of Ireland's Air Pollutant Inventory 2023</t>
  </si>
  <si>
    <t/>
  </si>
  <si>
    <t>NO</t>
  </si>
  <si>
    <t>NE</t>
  </si>
  <si>
    <t>NA</t>
  </si>
  <si>
    <t>kt</t>
  </si>
  <si>
    <t>2G</t>
  </si>
  <si>
    <t>1A2gvii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</si>
</sst>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0000"/>
    <numFmt numFmtId="166" formatCode="0.0000"/>
    <numFmt numFmtId="167" formatCode="#,##0.0000"/>
    <numFmt numFmtId="168" formatCode="_-* #,##0.0000_-;\-* #,##0.0000_-;_-* &quot;-&quot;??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0"/>
      <name val="Arial Cyr"/>
      <charset val="204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8"/>
      <name val="Helvetica"/>
      <family val="2"/>
    </font>
    <font>
      <u/>
      <sz val="10"/>
      <color indexed="12"/>
      <name val="Times New Roman"/>
      <family val="1"/>
    </font>
    <font>
      <i/>
      <sz val="10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10"/>
      <color theme="4"/>
      <name val="Arial"/>
      <family val="2"/>
    </font>
    <font>
      <i/>
      <sz val="8"/>
      <color rgb="FFFF0000"/>
      <name val="Arial"/>
      <family val="2"/>
    </font>
    <font>
      <b/>
      <vertAlign val="subscript"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rgb="FFCEEA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0" fontId="3" fillId="0" borderId="0"/>
    <xf numFmtId="49" fontId="11" fillId="0" borderId="12" applyNumberFormat="0" applyFont="0" applyFill="0" applyBorder="0" applyProtection="0">
      <alignment horizontal="left" vertical="center" indent="2"/>
    </xf>
    <xf numFmtId="49" fontId="11" fillId="0" borderId="13" applyNumberFormat="0" applyFont="0" applyFill="0" applyBorder="0" applyProtection="0">
      <alignment horizontal="left" vertical="center" indent="5"/>
    </xf>
    <xf numFmtId="0" fontId="12" fillId="5" borderId="0" applyBorder="0" applyAlignment="0"/>
    <xf numFmtId="0" fontId="11" fillId="5" borderId="0" applyBorder="0">
      <alignment horizontal="right" vertical="center"/>
    </xf>
    <xf numFmtId="4" fontId="11" fillId="6" borderId="0" applyBorder="0">
      <alignment horizontal="right" vertical="center"/>
    </xf>
    <xf numFmtId="4" fontId="11" fillId="6" borderId="0" applyBorder="0">
      <alignment horizontal="right" vertical="center"/>
    </xf>
    <xf numFmtId="0" fontId="13" fillId="6" borderId="12">
      <alignment horizontal="right" vertical="center"/>
    </xf>
    <xf numFmtId="0" fontId="14" fillId="6" borderId="12">
      <alignment horizontal="right" vertical="center"/>
    </xf>
    <xf numFmtId="0" fontId="13" fillId="7" borderId="12">
      <alignment horizontal="right" vertical="center"/>
    </xf>
    <xf numFmtId="0" fontId="13" fillId="7" borderId="12">
      <alignment horizontal="right" vertical="center"/>
    </xf>
    <xf numFmtId="0" fontId="13" fillId="7" borderId="14">
      <alignment horizontal="right" vertical="center"/>
    </xf>
    <xf numFmtId="0" fontId="13" fillId="7" borderId="13">
      <alignment horizontal="right" vertical="center"/>
    </xf>
    <xf numFmtId="0" fontId="13" fillId="7" borderId="15">
      <alignment horizontal="right" vertical="center"/>
    </xf>
    <xf numFmtId="4" fontId="12" fillId="0" borderId="16" applyFill="0" applyBorder="0" applyProtection="0">
      <alignment horizontal="right" vertical="center"/>
    </xf>
    <xf numFmtId="0" fontId="13" fillId="0" borderId="0" applyNumberFormat="0">
      <alignment horizontal="right"/>
    </xf>
    <xf numFmtId="0" fontId="11" fillId="7" borderId="17">
      <alignment horizontal="left" vertical="center" wrapText="1" indent="2"/>
    </xf>
    <xf numFmtId="0" fontId="11" fillId="0" borderId="17">
      <alignment horizontal="left" vertical="center" wrapText="1" indent="2"/>
    </xf>
    <xf numFmtId="0" fontId="11" fillId="6" borderId="13">
      <alignment horizontal="left" vertical="center"/>
    </xf>
    <xf numFmtId="0" fontId="13" fillId="0" borderId="18">
      <alignment horizontal="left" vertical="top" wrapText="1"/>
    </xf>
    <xf numFmtId="0" fontId="15" fillId="3" borderId="19">
      <alignment horizontal="center" vertical="center" wrapText="1"/>
    </xf>
    <xf numFmtId="0" fontId="3" fillId="0" borderId="20"/>
    <xf numFmtId="0" fontId="16" fillId="0" borderId="6"/>
    <xf numFmtId="0" fontId="17" fillId="0" borderId="0" applyNumberFormat="0" applyFill="0" applyBorder="0" applyAlignment="0" applyProtection="0"/>
    <xf numFmtId="4" fontId="11" fillId="0" borderId="0" applyBorder="0">
      <alignment horizontal="right" vertical="center"/>
    </xf>
    <xf numFmtId="0" fontId="11" fillId="0" borderId="12">
      <alignment horizontal="right" vertical="center"/>
    </xf>
    <xf numFmtId="1" fontId="18" fillId="6" borderId="0" applyBorder="0">
      <alignment horizontal="right" vertical="center"/>
    </xf>
    <xf numFmtId="4" fontId="11" fillId="0" borderId="12" applyFill="0" applyBorder="0" applyProtection="0">
      <alignment horizontal="right" vertical="center"/>
    </xf>
    <xf numFmtId="49" fontId="12" fillId="0" borderId="12" applyNumberFormat="0" applyFill="0" applyBorder="0" applyProtection="0">
      <alignment horizontal="left" vertical="center"/>
    </xf>
    <xf numFmtId="0" fontId="11" fillId="0" borderId="12" applyNumberFormat="0" applyFill="0" applyAlignment="0" applyProtection="0"/>
    <xf numFmtId="0" fontId="19" fillId="8" borderId="0" applyNumberFormat="0" applyFont="0" applyBorder="0" applyAlignment="0" applyProtection="0"/>
    <xf numFmtId="167" fontId="11" fillId="9" borderId="12" applyNumberFormat="0" applyFont="0" applyBorder="0" applyAlignment="0" applyProtection="0">
      <alignment horizontal="right" vertical="center"/>
    </xf>
    <xf numFmtId="0" fontId="11" fillId="10" borderId="12"/>
    <xf numFmtId="0" fontId="3" fillId="0" borderId="0"/>
    <xf numFmtId="0" fontId="20" fillId="0" borderId="0" applyNumberFormat="0" applyFill="0" applyBorder="0" applyAlignment="0" applyProtection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Protection="0">
      <alignment horizontal="left" vertical="center" indent="5"/>
    </xf>
    <xf numFmtId="0" fontId="3" fillId="15" borderId="12"/>
    <xf numFmtId="0" fontId="3" fillId="10" borderId="0" applyNumberFormat="0" applyFont="0" applyBorder="0" applyAlignment="0" applyProtection="0"/>
    <xf numFmtId="4" fontId="3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10" fontId="5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/>
    <xf numFmtId="10" fontId="3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/>
    </xf>
    <xf numFmtId="10" fontId="7" fillId="0" borderId="0" xfId="1" applyNumberFormat="1" applyFont="1" applyBorder="1"/>
    <xf numFmtId="0" fontId="7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166" fontId="7" fillId="0" borderId="0" xfId="0" applyNumberFormat="1" applyFont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0" fontId="7" fillId="0" borderId="0" xfId="1" applyNumberFormat="1" applyFont="1"/>
    <xf numFmtId="10" fontId="7" fillId="0" borderId="0" xfId="1" applyNumberFormat="1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0" fontId="7" fillId="0" borderId="0" xfId="0" applyNumberFormat="1" applyFont="1" applyBorder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7" fillId="0" borderId="0" xfId="0" applyNumberFormat="1" applyFont="1"/>
    <xf numFmtId="0" fontId="8" fillId="0" borderId="9" xfId="0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0" xfId="2"/>
    <xf numFmtId="0" fontId="6" fillId="0" borderId="0" xfId="2" applyFont="1"/>
    <xf numFmtId="0" fontId="4" fillId="0" borderId="0" xfId="2" applyFont="1"/>
    <xf numFmtId="0" fontId="4" fillId="0" borderId="0" xfId="2" quotePrefix="1" applyFont="1"/>
    <xf numFmtId="164" fontId="4" fillId="0" borderId="0" xfId="2" applyNumberFormat="1" applyFont="1"/>
    <xf numFmtId="0" fontId="6" fillId="0" borderId="0" xfId="2" applyFont="1" applyAlignment="1">
      <alignment horizontal="center"/>
    </xf>
    <xf numFmtId="164" fontId="6" fillId="0" borderId="0" xfId="2" applyNumberFormat="1" applyFont="1"/>
    <xf numFmtId="0" fontId="21" fillId="0" borderId="0" xfId="2" applyFont="1"/>
    <xf numFmtId="0" fontId="6" fillId="0" borderId="12" xfId="2" applyFont="1" applyBorder="1" applyAlignment="1">
      <alignment horizontal="center"/>
    </xf>
    <xf numFmtId="0" fontId="22" fillId="0" borderId="21" xfId="2" applyFont="1" applyBorder="1" applyAlignment="1">
      <alignment horizontal="center"/>
    </xf>
    <xf numFmtId="0" fontId="22" fillId="0" borderId="22" xfId="2" applyFont="1" applyBorder="1" applyAlignment="1">
      <alignment horizontal="center"/>
    </xf>
    <xf numFmtId="0" fontId="22" fillId="0" borderId="23" xfId="2" applyFont="1" applyBorder="1" applyAlignment="1">
      <alignment horizontal="center"/>
    </xf>
    <xf numFmtId="0" fontId="23" fillId="0" borderId="20" xfId="2" applyFont="1" applyBorder="1"/>
    <xf numFmtId="164" fontId="23" fillId="0" borderId="0" xfId="2" applyNumberFormat="1" applyFont="1" applyBorder="1"/>
    <xf numFmtId="164" fontId="23" fillId="0" borderId="24" xfId="2" applyNumberFormat="1" applyFont="1" applyBorder="1"/>
    <xf numFmtId="0" fontId="22" fillId="0" borderId="21" xfId="2" applyFont="1" applyBorder="1"/>
    <xf numFmtId="164" fontId="22" fillId="0" borderId="21" xfId="2" applyNumberFormat="1" applyFont="1" applyBorder="1"/>
    <xf numFmtId="164" fontId="22" fillId="0" borderId="22" xfId="2" applyNumberFormat="1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0" xfId="0" applyFont="1"/>
    <xf numFmtId="0" fontId="24" fillId="0" borderId="0" xfId="2" applyFont="1" applyAlignment="1">
      <alignment horizontal="right"/>
    </xf>
    <xf numFmtId="49" fontId="4" fillId="11" borderId="9" xfId="0" applyNumberFormat="1" applyFont="1" applyFill="1" applyBorder="1"/>
    <xf numFmtId="166" fontId="4" fillId="11" borderId="7" xfId="0" applyNumberFormat="1" applyFont="1" applyFill="1" applyBorder="1"/>
    <xf numFmtId="49" fontId="4" fillId="11" borderId="10" xfId="0" applyNumberFormat="1" applyFont="1" applyFill="1" applyBorder="1"/>
    <xf numFmtId="166" fontId="4" fillId="11" borderId="0" xfId="0" applyNumberFormat="1" applyFont="1" applyFill="1" applyBorder="1"/>
    <xf numFmtId="49" fontId="4" fillId="11" borderId="11" xfId="0" applyNumberFormat="1" applyFont="1" applyFill="1" applyBorder="1"/>
    <xf numFmtId="166" fontId="4" fillId="11" borderId="6" xfId="0" applyNumberFormat="1" applyFont="1" applyFill="1" applyBorder="1"/>
    <xf numFmtId="10" fontId="4" fillId="0" borderId="0" xfId="1" applyNumberFormat="1" applyFont="1" applyFill="1" applyBorder="1"/>
    <xf numFmtId="0" fontId="4" fillId="0" borderId="1" xfId="0" applyFont="1" applyFill="1" applyBorder="1" applyAlignment="1">
      <alignment horizontal="center"/>
    </xf>
    <xf numFmtId="10" fontId="4" fillId="0" borderId="6" xfId="1" applyNumberFormat="1" applyFont="1" applyFill="1" applyBorder="1"/>
    <xf numFmtId="0" fontId="4" fillId="0" borderId="2" xfId="0" applyFont="1" applyFill="1" applyBorder="1" applyAlignment="1">
      <alignment horizontal="center"/>
    </xf>
    <xf numFmtId="10" fontId="4" fillId="0" borderId="7" xfId="1" applyNumberFormat="1" applyFont="1" applyFill="1" applyBorder="1"/>
    <xf numFmtId="0" fontId="4" fillId="0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0" fontId="4" fillId="0" borderId="0" xfId="1" applyNumberFormat="1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5" fillId="0" borderId="0" xfId="0" applyFont="1"/>
    <xf numFmtId="10" fontId="4" fillId="0" borderId="6" xfId="1" applyNumberFormat="1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/>
    <xf numFmtId="164" fontId="4" fillId="11" borderId="0" xfId="0" applyNumberFormat="1" applyFont="1" applyFill="1" applyBorder="1"/>
    <xf numFmtId="164" fontId="4" fillId="11" borderId="6" xfId="0" applyNumberFormat="1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0" fontId="4" fillId="0" borderId="7" xfId="1" applyNumberFormat="1" applyFont="1" applyBorder="1"/>
    <xf numFmtId="0" fontId="6" fillId="0" borderId="0" xfId="0" applyFont="1" applyBorder="1"/>
    <xf numFmtId="0" fontId="6" fillId="0" borderId="0" xfId="0" applyFont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49" fontId="4" fillId="0" borderId="0" xfId="2" applyNumberFormat="1" applyFont="1" applyAlignment="1">
      <alignment wrapText="1"/>
    </xf>
    <xf numFmtId="49" fontId="4" fillId="0" borderId="0" xfId="2" applyNumberFormat="1" applyFont="1"/>
    <xf numFmtId="49" fontId="4" fillId="0" borderId="0" xfId="2" applyNumberFormat="1" applyFont="1" applyFill="1" applyAlignment="1">
      <alignment wrapText="1"/>
    </xf>
    <xf numFmtId="49" fontId="4" fillId="0" borderId="0" xfId="2" applyNumberFormat="1" applyFont="1" applyFill="1"/>
    <xf numFmtId="10" fontId="4" fillId="0" borderId="2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0" xfId="0" applyFont="1"/>
    <xf numFmtId="0" fontId="27" fillId="12" borderId="0" xfId="0" applyFont="1" applyFill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0" xfId="2" applyAlignment="1">
      <alignment wrapText="1"/>
    </xf>
    <xf numFmtId="0" fontId="4" fillId="0" borderId="0" xfId="2" applyFont="1" applyAlignment="1">
      <alignment wrapText="1"/>
    </xf>
    <xf numFmtId="0" fontId="6" fillId="0" borderId="0" xfId="2" applyFont="1" applyAlignment="1">
      <alignment wrapText="1"/>
    </xf>
    <xf numFmtId="43" fontId="25" fillId="0" borderId="0" xfId="41" applyFont="1" applyFill="1"/>
    <xf numFmtId="0" fontId="3" fillId="0" borderId="0" xfId="0" quotePrefix="1" applyFont="1" applyFill="1"/>
    <xf numFmtId="0" fontId="29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0" fontId="28" fillId="0" borderId="0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0" fontId="4" fillId="0" borderId="1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5" fontId="4" fillId="11" borderId="0" xfId="0" applyNumberFormat="1" applyFont="1" applyFill="1" applyBorder="1"/>
    <xf numFmtId="165" fontId="4" fillId="11" borderId="6" xfId="0" applyNumberFormat="1" applyFont="1" applyFill="1" applyBorder="1"/>
    <xf numFmtId="166" fontId="9" fillId="0" borderId="0" xfId="0" applyNumberFormat="1" applyFont="1"/>
    <xf numFmtId="166" fontId="4" fillId="11" borderId="10" xfId="0" applyNumberFormat="1" applyFont="1" applyFill="1" applyBorder="1"/>
    <xf numFmtId="0" fontId="6" fillId="0" borderId="0" xfId="2" applyFont="1" applyFill="1"/>
    <xf numFmtId="164" fontId="4" fillId="0" borderId="0" xfId="2" applyNumberFormat="1" applyFont="1" applyFill="1"/>
    <xf numFmtId="0" fontId="10" fillId="0" borderId="0" xfId="0" applyFont="1" applyAlignment="1"/>
    <xf numFmtId="0" fontId="9" fillId="0" borderId="0" xfId="0" applyFont="1" applyBorder="1"/>
    <xf numFmtId="0" fontId="31" fillId="0" borderId="0" xfId="2" applyFont="1"/>
    <xf numFmtId="0" fontId="10" fillId="0" borderId="0" xfId="0" applyFont="1" applyBorder="1"/>
    <xf numFmtId="168" fontId="7" fillId="0" borderId="0" xfId="0" applyNumberFormat="1" applyFont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Fill="1"/>
    <xf numFmtId="166" fontId="7" fillId="0" borderId="0" xfId="0" applyNumberFormat="1" applyFont="1"/>
    <xf numFmtId="49" fontId="4" fillId="0" borderId="0" xfId="0" applyNumberFormat="1" applyFont="1" applyFill="1" applyBorder="1"/>
    <xf numFmtId="10" fontId="4" fillId="0" borderId="2" xfId="1" applyNumberFormat="1" applyFont="1" applyBorder="1"/>
    <xf numFmtId="166" fontId="4" fillId="0" borderId="7" xfId="0" applyNumberFormat="1" applyFont="1" applyFill="1" applyBorder="1"/>
    <xf numFmtId="10" fontId="4" fillId="11" borderId="0" xfId="0" applyNumberFormat="1" applyFont="1" applyFill="1" applyBorder="1"/>
    <xf numFmtId="10" fontId="8" fillId="0" borderId="4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/>
    <xf numFmtId="0" fontId="7" fillId="0" borderId="1" xfId="0" applyFont="1" applyBorder="1"/>
    <xf numFmtId="0" fontId="10" fillId="0" borderId="1" xfId="0" applyFont="1" applyBorder="1" applyAlignment="1">
      <alignment wrapText="1"/>
    </xf>
    <xf numFmtId="166" fontId="4" fillId="11" borderId="9" xfId="0" applyNumberFormat="1" applyFont="1" applyFill="1" applyBorder="1"/>
    <xf numFmtId="2" fontId="4" fillId="0" borderId="6" xfId="1" applyNumberFormat="1" applyFont="1" applyFill="1" applyBorder="1"/>
    <xf numFmtId="43" fontId="32" fillId="0" borderId="0" xfId="0" applyNumberFormat="1" applyFont="1"/>
    <xf numFmtId="49" fontId="4" fillId="11" borderId="26" xfId="0" applyNumberFormat="1" applyFont="1" applyFill="1" applyBorder="1"/>
    <xf numFmtId="166" fontId="4" fillId="11" borderId="27" xfId="0" applyNumberFormat="1" applyFont="1" applyFill="1" applyBorder="1"/>
    <xf numFmtId="10" fontId="4" fillId="0" borderId="27" xfId="1" applyNumberFormat="1" applyFont="1" applyFill="1" applyBorder="1"/>
    <xf numFmtId="0" fontId="4" fillId="0" borderId="28" xfId="0" applyFont="1" applyBorder="1" applyAlignment="1">
      <alignment horizontal="center"/>
    </xf>
    <xf numFmtId="164" fontId="22" fillId="0" borderId="23" xfId="2" applyNumberFormat="1" applyFont="1" applyBorder="1" applyAlignment="1">
      <alignment horizontal="right"/>
    </xf>
    <xf numFmtId="0" fontId="34" fillId="0" borderId="0" xfId="0" applyFont="1"/>
    <xf numFmtId="10" fontId="4" fillId="11" borderId="7" xfId="0" applyNumberFormat="1" applyFont="1" applyFill="1" applyBorder="1"/>
    <xf numFmtId="10" fontId="4" fillId="11" borderId="6" xfId="0" applyNumberFormat="1" applyFont="1" applyFill="1" applyBorder="1"/>
    <xf numFmtId="166" fontId="4" fillId="11" borderId="0" xfId="0" applyNumberFormat="1" applyFont="1" applyFill="1"/>
    <xf numFmtId="0" fontId="7" fillId="0" borderId="1" xfId="0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166" fontId="4" fillId="11" borderId="11" xfId="0" applyNumberFormat="1" applyFont="1" applyFill="1" applyBorder="1"/>
    <xf numFmtId="10" fontId="4" fillId="0" borderId="11" xfId="1" applyNumberFormat="1" applyFont="1" applyFill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12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14" borderId="12" xfId="0" applyFont="1" applyFill="1" applyBorder="1" applyAlignment="1">
      <alignment horizontal="center" vertical="center"/>
    </xf>
  </cellXfs>
  <cellStyles count="52">
    <cellStyle name="2x indented GHG Textfiels" xfId="3" xr:uid="{00000000-0005-0000-0000-000000000000}"/>
    <cellStyle name="5x indented GHG Textfiels" xfId="4" xr:uid="{00000000-0005-0000-0000-000001000000}"/>
    <cellStyle name="5x indented GHG Textfiels 2" xfId="43" xr:uid="{00000000-0005-0000-0000-000002000000}"/>
    <cellStyle name="AggblueBoldCels" xfId="5" xr:uid="{00000000-0005-0000-0000-000003000000}"/>
    <cellStyle name="AggblueCels" xfId="6" xr:uid="{00000000-0005-0000-0000-000004000000}"/>
    <cellStyle name="AggBoldCells" xfId="7" xr:uid="{00000000-0005-0000-0000-000005000000}"/>
    <cellStyle name="AggCels" xfId="8" xr:uid="{00000000-0005-0000-0000-000006000000}"/>
    <cellStyle name="AggGreen" xfId="9" xr:uid="{00000000-0005-0000-0000-000007000000}"/>
    <cellStyle name="AggGreen12" xfId="10" xr:uid="{00000000-0005-0000-0000-000008000000}"/>
    <cellStyle name="AggOrange" xfId="11" xr:uid="{00000000-0005-0000-0000-000009000000}"/>
    <cellStyle name="AggOrange9" xfId="12" xr:uid="{00000000-0005-0000-0000-00000A000000}"/>
    <cellStyle name="AggOrangeLB_2x" xfId="13" xr:uid="{00000000-0005-0000-0000-00000B000000}"/>
    <cellStyle name="AggOrangeLBorder" xfId="14" xr:uid="{00000000-0005-0000-0000-00000C000000}"/>
    <cellStyle name="AggOrangeRBorder" xfId="15" xr:uid="{00000000-0005-0000-0000-00000D000000}"/>
    <cellStyle name="Bold GHG Numbers (0.00)" xfId="16" xr:uid="{00000000-0005-0000-0000-00000E000000}"/>
    <cellStyle name="Comma 2" xfId="41" xr:uid="{00000000-0005-0000-0000-00000F000000}"/>
    <cellStyle name="Comma 3" xfId="39" xr:uid="{00000000-0005-0000-0000-000010000000}"/>
    <cellStyle name="Constants" xfId="17" xr:uid="{00000000-0005-0000-0000-000011000000}"/>
    <cellStyle name="CustomCellsOrange" xfId="18" xr:uid="{00000000-0005-0000-0000-000012000000}"/>
    <cellStyle name="CustomizationCells" xfId="19" xr:uid="{00000000-0005-0000-0000-000013000000}"/>
    <cellStyle name="CustomizationGreenCells" xfId="20" xr:uid="{00000000-0005-0000-0000-000014000000}"/>
    <cellStyle name="DocBox_EmptyRow" xfId="21" xr:uid="{00000000-0005-0000-0000-000015000000}"/>
    <cellStyle name="EEMS Header" xfId="22" xr:uid="{00000000-0005-0000-0000-000016000000}"/>
    <cellStyle name="EEMS row" xfId="23" xr:uid="{00000000-0005-0000-0000-000017000000}"/>
    <cellStyle name="Empty_B_border" xfId="24" xr:uid="{00000000-0005-0000-0000-000018000000}"/>
    <cellStyle name="Headline" xfId="25" xr:uid="{00000000-0005-0000-0000-000019000000}"/>
    <cellStyle name="InputCells" xfId="26" xr:uid="{00000000-0005-0000-0000-00001A000000}"/>
    <cellStyle name="InputCells12" xfId="27" xr:uid="{00000000-0005-0000-0000-00001B000000}"/>
    <cellStyle name="IntCells" xfId="28" xr:uid="{00000000-0005-0000-0000-00001C000000}"/>
    <cellStyle name="KP_thin_border_dark_grey" xfId="44" xr:uid="{00000000-0005-0000-0000-00001D000000}"/>
    <cellStyle name="Normal" xfId="0" builtinId="0"/>
    <cellStyle name="Normal 2" xfId="2" xr:uid="{00000000-0005-0000-0000-00001F000000}"/>
    <cellStyle name="Normal 3" xfId="50" xr:uid="{2B996F26-49A3-4FE9-A60B-882EC9F2767E}"/>
    <cellStyle name="Normal 4" xfId="51" xr:uid="{E1DE8F84-3A14-4146-B937-430B181F9569}"/>
    <cellStyle name="Normal GHG Numbers (0.00)" xfId="29" xr:uid="{00000000-0005-0000-0000-000020000000}"/>
    <cellStyle name="Normal GHG Textfiels Bold" xfId="30" xr:uid="{00000000-0005-0000-0000-000021000000}"/>
    <cellStyle name="Normal GHG whole table" xfId="31" xr:uid="{00000000-0005-0000-0000-000022000000}"/>
    <cellStyle name="Normal GHG-Shade" xfId="32" xr:uid="{00000000-0005-0000-0000-000023000000}"/>
    <cellStyle name="Normal GHG-Shade 2" xfId="45" xr:uid="{00000000-0005-0000-0000-000024000000}"/>
    <cellStyle name="Normál_Munka1" xfId="46" xr:uid="{00000000-0005-0000-0000-000025000000}"/>
    <cellStyle name="Pattern" xfId="33" xr:uid="{00000000-0005-0000-0000-000026000000}"/>
    <cellStyle name="Percent" xfId="1" builtinId="5"/>
    <cellStyle name="Percent 2" xfId="40" xr:uid="{00000000-0005-0000-0000-000028000000}"/>
    <cellStyle name="Shade" xfId="34" xr:uid="{00000000-0005-0000-0000-000029000000}"/>
    <cellStyle name="Standard 2" xfId="42" xr:uid="{00000000-0005-0000-0000-00002A000000}"/>
    <cellStyle name="Standard 2 2" xfId="47" xr:uid="{00000000-0005-0000-0000-00002B000000}"/>
    <cellStyle name="Standard 3" xfId="38" xr:uid="{00000000-0005-0000-0000-00002C000000}"/>
    <cellStyle name="Standard 3 2" xfId="48" xr:uid="{00000000-0005-0000-0000-00002D000000}"/>
    <cellStyle name="Standard 6" xfId="49" xr:uid="{00000000-0005-0000-0000-00002E000000}"/>
    <cellStyle name="Tabref" xfId="35" xr:uid="{00000000-0005-0000-0000-00002F000000}"/>
    <cellStyle name="Гиперссылка" xfId="36" xr:uid="{00000000-0005-0000-0000-000030000000}"/>
    <cellStyle name="Обычный_2++" xfId="37" xr:uid="{00000000-0005-0000-0000-000031000000}"/>
  </cellStyles>
  <dxfs count="16"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colors>
    <mruColors>
      <color rgb="FFCEEAB0"/>
      <color rgb="FF00FF00"/>
      <color rgb="FFFFFF99"/>
      <color rgb="FF00FFFF"/>
      <color rgb="FFCC99FF"/>
      <color rgb="FFCC66FF"/>
      <color rgb="FFFF66FF"/>
      <color rgb="FFFF99FF"/>
      <color rgb="FF99CC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Fuel Tourism in Ireland 1990-2023</a:t>
            </a:r>
          </a:p>
        </c:rich>
      </c:tx>
      <c:layout>
        <c:manualLayout>
          <c:xMode val="edge"/>
          <c:yMode val="edge"/>
          <c:x val="0.38696020321761526"/>
          <c:y val="3.14136125654452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505503810330224E-2"/>
          <c:y val="0.15706826359551918"/>
          <c:w val="0.89754445385266657"/>
          <c:h val="0.67015792467421265"/>
        </c:manualLayout>
      </c:layout>
      <c:barChart>
        <c:barDir val="col"/>
        <c:grouping val="clustered"/>
        <c:varyColors val="0"/>
        <c:ser>
          <c:idx val="0"/>
          <c:order val="0"/>
          <c:tx>
            <c:v>Petrol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solidFill>
                      <a:srgbClr val="0070C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5"/>
              <c:pt idx="0">
                <c:v>1987</c:v>
              </c:pt>
              <c:pt idx="1">
                <c:v>1990</c:v>
              </c:pt>
              <c:pt idx="2">
                <c:v>1991</c:v>
              </c:pt>
              <c:pt idx="3">
                <c:v>1992</c:v>
              </c:pt>
              <c:pt idx="4">
                <c:v>1993</c:v>
              </c:pt>
              <c:pt idx="5">
                <c:v>1994</c:v>
              </c:pt>
              <c:pt idx="6">
                <c:v>1995</c:v>
              </c:pt>
              <c:pt idx="7">
                <c:v>1996</c:v>
              </c:pt>
              <c:pt idx="8">
                <c:v>1997</c:v>
              </c:pt>
              <c:pt idx="9">
                <c:v>1998</c:v>
              </c:pt>
              <c:pt idx="10">
                <c:v>1999</c:v>
              </c:pt>
              <c:pt idx="11">
                <c:v>2000</c:v>
              </c:pt>
              <c:pt idx="12">
                <c:v>2001</c:v>
              </c:pt>
              <c:pt idx="13">
                <c:v>2002</c:v>
              </c:pt>
              <c:pt idx="14">
                <c:v>2003</c:v>
              </c:pt>
              <c:pt idx="15">
                <c:v>2004</c:v>
              </c:pt>
              <c:pt idx="16">
                <c:v>2005</c:v>
              </c:pt>
              <c:pt idx="17">
                <c:v>2006</c:v>
              </c:pt>
              <c:pt idx="18">
                <c:v>2007</c:v>
              </c:pt>
              <c:pt idx="19">
                <c:v>2008</c:v>
              </c:pt>
              <c:pt idx="20">
                <c:v>2009</c:v>
              </c:pt>
              <c:pt idx="21">
                <c:v>2010</c:v>
              </c:pt>
              <c:pt idx="22">
                <c:v>2011</c:v>
              </c:pt>
              <c:pt idx="23">
                <c:v>2012</c:v>
              </c:pt>
              <c:pt idx="24">
                <c:v>2013</c:v>
              </c:pt>
              <c:pt idx="25">
                <c:v>2014</c:v>
              </c:pt>
              <c:pt idx="26">
                <c:v>2015</c:v>
              </c:pt>
              <c:pt idx="27">
                <c:v>2016</c:v>
              </c:pt>
              <c:pt idx="28">
                <c:v>2017</c:v>
              </c:pt>
              <c:pt idx="29">
                <c:v>2018</c:v>
              </c:pt>
              <c:pt idx="30">
                <c:v>2019</c:v>
              </c:pt>
              <c:pt idx="31">
                <c:v>2020</c:v>
              </c:pt>
              <c:pt idx="32">
                <c:v>2021</c:v>
              </c:pt>
              <c:pt idx="33">
                <c:v>2022</c:v>
              </c:pt>
              <c:pt idx="34">
                <c:v>2023</c:v>
              </c:pt>
            </c:numLit>
          </c:cat>
          <c:val>
            <c:numLit>
              <c:formatCode>General</c:formatCode>
              <c:ptCount val="35"/>
              <c:pt idx="0">
                <c:v>-9.5000000000000001E-2</c:v>
              </c:pt>
              <c:pt idx="1">
                <c:v>-8.0037515804382869E-2</c:v>
              </c:pt>
              <c:pt idx="2">
                <c:v>-6.0742727527594818E-2</c:v>
              </c:pt>
              <c:pt idx="3">
                <c:v>-5.3998541335438494E-2</c:v>
              </c:pt>
              <c:pt idx="4">
                <c:v>-4.5381594873002133E-2</c:v>
              </c:pt>
              <c:pt idx="5">
                <c:v>-1.3751511482638798E-2</c:v>
              </c:pt>
              <c:pt idx="6">
                <c:v>-1.204053208818834E-2</c:v>
              </c:pt>
              <c:pt idx="7">
                <c:v>-1.8245247203428627E-2</c:v>
              </c:pt>
              <c:pt idx="8">
                <c:v>2.5641398367686714E-2</c:v>
              </c:pt>
              <c:pt idx="9">
                <c:v>6.6553143715658528E-2</c:v>
              </c:pt>
              <c:pt idx="10">
                <c:v>7.7494665008527086E-2</c:v>
              </c:pt>
              <c:pt idx="11">
                <c:v>0.10160856823966803</c:v>
              </c:pt>
              <c:pt idx="12">
                <c:v>8.1458550484257944E-2</c:v>
              </c:pt>
              <c:pt idx="13">
                <c:v>7.7794292432275258E-2</c:v>
              </c:pt>
              <c:pt idx="14">
                <c:v>6.4605220249229878E-2</c:v>
              </c:pt>
              <c:pt idx="15">
                <c:v>5.6400737645720143E-2</c:v>
              </c:pt>
              <c:pt idx="16">
                <c:v>5.1268284178701724E-2</c:v>
              </c:pt>
              <c:pt idx="17">
                <c:v>5.0219290155371861E-2</c:v>
              </c:pt>
              <c:pt idx="18">
                <c:v>5.7239615452117323E-2</c:v>
              </c:pt>
              <c:pt idx="19">
                <c:v>2.5413044313291423E-2</c:v>
              </c:pt>
              <c:pt idx="20">
                <c:v>2.7452996278380238E-3</c:v>
              </c:pt>
              <c:pt idx="21">
                <c:v>1.2390721793236465E-2</c:v>
              </c:pt>
              <c:pt idx="22">
                <c:v>1.0063374476777097E-2</c:v>
              </c:pt>
              <c:pt idx="23">
                <c:v>5.5243640273793171E-3</c:v>
              </c:pt>
              <c:pt idx="24">
                <c:v>3.8987240742830104E-3</c:v>
              </c:pt>
              <c:pt idx="25">
                <c:v>9.9379677690892964E-3</c:v>
              </c:pt>
              <c:pt idx="26">
                <c:v>3.1000699083830206E-2</c:v>
              </c:pt>
              <c:pt idx="27">
                <c:v>9.9779232440532686E-3</c:v>
              </c:pt>
              <c:pt idx="28">
                <c:v>-4.6238313543446423E-3</c:v>
              </c:pt>
              <c:pt idx="29">
                <c:v>-4.1087823306348494E-3</c:v>
              </c:pt>
              <c:pt idx="30">
                <c:v>3.9649555917502591E-3</c:v>
              </c:pt>
              <c:pt idx="31">
                <c:v>-2.0425832484822992E-2</c:v>
              </c:pt>
              <c:pt idx="32">
                <c:v>0</c:v>
              </c:pt>
              <c:pt idx="33">
                <c:v>1.1299999999999999E-2</c:v>
              </c:pt>
              <c:pt idx="34">
                <c:v>5.0136028022303826E-3</c:v>
              </c:pt>
            </c:numLit>
          </c:val>
          <c:extLst>
            <c:ext xmlns:c16="http://schemas.microsoft.com/office/drawing/2014/chart" uri="{C3380CC4-5D6E-409C-BE32-E72D297353CC}">
              <c16:uniqueId val="{00000000-657B-46F4-A567-30EA01A6EC5D}"/>
            </c:ext>
          </c:extLst>
        </c:ser>
        <c:ser>
          <c:idx val="1"/>
          <c:order val="1"/>
          <c:tx>
            <c:v>Diesel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35"/>
              <c:pt idx="0">
                <c:v>1987</c:v>
              </c:pt>
              <c:pt idx="1">
                <c:v>1990</c:v>
              </c:pt>
              <c:pt idx="2">
                <c:v>1991</c:v>
              </c:pt>
              <c:pt idx="3">
                <c:v>1992</c:v>
              </c:pt>
              <c:pt idx="4">
                <c:v>1993</c:v>
              </c:pt>
              <c:pt idx="5">
                <c:v>1994</c:v>
              </c:pt>
              <c:pt idx="6">
                <c:v>1995</c:v>
              </c:pt>
              <c:pt idx="7">
                <c:v>1996</c:v>
              </c:pt>
              <c:pt idx="8">
                <c:v>1997</c:v>
              </c:pt>
              <c:pt idx="9">
                <c:v>1998</c:v>
              </c:pt>
              <c:pt idx="10">
                <c:v>1999</c:v>
              </c:pt>
              <c:pt idx="11">
                <c:v>2000</c:v>
              </c:pt>
              <c:pt idx="12">
                <c:v>2001</c:v>
              </c:pt>
              <c:pt idx="13">
                <c:v>2002</c:v>
              </c:pt>
              <c:pt idx="14">
                <c:v>2003</c:v>
              </c:pt>
              <c:pt idx="15">
                <c:v>2004</c:v>
              </c:pt>
              <c:pt idx="16">
                <c:v>2005</c:v>
              </c:pt>
              <c:pt idx="17">
                <c:v>2006</c:v>
              </c:pt>
              <c:pt idx="18">
                <c:v>2007</c:v>
              </c:pt>
              <c:pt idx="19">
                <c:v>2008</c:v>
              </c:pt>
              <c:pt idx="20">
                <c:v>2009</c:v>
              </c:pt>
              <c:pt idx="21">
                <c:v>2010</c:v>
              </c:pt>
              <c:pt idx="22">
                <c:v>2011</c:v>
              </c:pt>
              <c:pt idx="23">
                <c:v>2012</c:v>
              </c:pt>
              <c:pt idx="24">
                <c:v>2013</c:v>
              </c:pt>
              <c:pt idx="25">
                <c:v>2014</c:v>
              </c:pt>
              <c:pt idx="26">
                <c:v>2015</c:v>
              </c:pt>
              <c:pt idx="27">
                <c:v>2016</c:v>
              </c:pt>
              <c:pt idx="28">
                <c:v>2017</c:v>
              </c:pt>
              <c:pt idx="29">
                <c:v>2018</c:v>
              </c:pt>
              <c:pt idx="30">
                <c:v>2019</c:v>
              </c:pt>
              <c:pt idx="31">
                <c:v>2020</c:v>
              </c:pt>
              <c:pt idx="32">
                <c:v>2021</c:v>
              </c:pt>
              <c:pt idx="33">
                <c:v>2022</c:v>
              </c:pt>
              <c:pt idx="34">
                <c:v>2023</c:v>
              </c:pt>
            </c:numLit>
          </c:cat>
          <c:val>
            <c:numLit>
              <c:formatCode>General</c:formatCode>
              <c:ptCount val="35"/>
              <c:pt idx="0">
                <c:v>-0.2</c:v>
              </c:pt>
              <c:pt idx="1">
                <c:v>-0.16963587572349886</c:v>
              </c:pt>
              <c:pt idx="2">
                <c:v>-0.10414227368281027</c:v>
              </c:pt>
              <c:pt idx="3">
                <c:v>-6.3434740253782776E-2</c:v>
              </c:pt>
              <c:pt idx="4">
                <c:v>-6.6873939255431156E-2</c:v>
              </c:pt>
              <c:pt idx="5">
                <c:v>1.7556594614673363E-3</c:v>
              </c:pt>
              <c:pt idx="6">
                <c:v>1.2256536371661188E-2</c:v>
              </c:pt>
              <c:pt idx="7">
                <c:v>-1.2356208851564996E-2</c:v>
              </c:pt>
              <c:pt idx="8">
                <c:v>9.3031817732506544E-2</c:v>
              </c:pt>
              <c:pt idx="9">
                <c:v>0.18718006742687004</c:v>
              </c:pt>
              <c:pt idx="10">
                <c:v>0.23554139566999049</c:v>
              </c:pt>
              <c:pt idx="11">
                <c:v>0.27803869730530933</c:v>
              </c:pt>
              <c:pt idx="12">
                <c:v>0.24433415762190722</c:v>
              </c:pt>
              <c:pt idx="13">
                <c:v>0.26908903919013083</c:v>
              </c:pt>
              <c:pt idx="14">
                <c:v>0.22120480917158461</c:v>
              </c:pt>
              <c:pt idx="15">
                <c:v>0.18874341389271299</c:v>
              </c:pt>
              <c:pt idx="16">
                <c:v>0.14158692878000234</c:v>
              </c:pt>
              <c:pt idx="17">
                <c:v>0.14139770613442704</c:v>
              </c:pt>
              <c:pt idx="18">
                <c:v>0.17073844334578855</c:v>
              </c:pt>
              <c:pt idx="19">
                <c:v>9.3112040010529695E-2</c:v>
              </c:pt>
              <c:pt idx="20">
                <c:v>9.2023774863572091E-2</c:v>
              </c:pt>
              <c:pt idx="21">
                <c:v>9.2609860867756508E-2</c:v>
              </c:pt>
              <c:pt idx="22">
                <c:v>8.8424926316129693E-2</c:v>
              </c:pt>
              <c:pt idx="23">
                <c:v>6.9580599093035878E-2</c:v>
              </c:pt>
              <c:pt idx="24">
                <c:v>7.6788975859511527E-2</c:v>
              </c:pt>
              <c:pt idx="25">
                <c:v>8.4279525365114655E-2</c:v>
              </c:pt>
              <c:pt idx="26">
                <c:v>0.1502212687853513</c:v>
              </c:pt>
              <c:pt idx="27">
                <c:v>9.7927217956297288E-2</c:v>
              </c:pt>
              <c:pt idx="28">
                <c:v>5.9706530831935771E-2</c:v>
              </c:pt>
              <c:pt idx="29">
                <c:v>5.4938929072830246E-2</c:v>
              </c:pt>
              <c:pt idx="30">
                <c:v>7.9224680087237723E-2</c:v>
              </c:pt>
              <c:pt idx="31">
                <c:v>3.4923749060450059E-2</c:v>
              </c:pt>
              <c:pt idx="32">
                <c:v>7.3347198129775068E-2</c:v>
              </c:pt>
              <c:pt idx="33">
                <c:v>6.4699999999999994E-2</c:v>
              </c:pt>
              <c:pt idx="34">
                <c:v>5.9752357342427273E-2</c:v>
              </c:pt>
            </c:numLit>
          </c:val>
          <c:extLst>
            <c:ext xmlns:c16="http://schemas.microsoft.com/office/drawing/2014/chart" uri="{C3380CC4-5D6E-409C-BE32-E72D297353CC}">
              <c16:uniqueId val="{00000001-657B-46F4-A567-30EA01A6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789248"/>
        <c:axId val="186795136"/>
      </c:barChart>
      <c:catAx>
        <c:axId val="18678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1867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79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4.2337002540220421E-3"/>
              <c:y val="0.4083775130202976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86789248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5478408128704719"/>
          <c:y val="0.91623146583116688"/>
          <c:w val="0.33869602032176138"/>
          <c:h val="5.759162303664956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529566360052496E-2"/>
          <c:y val="6.9868995633187839E-2"/>
          <c:w val="0.87779237844940938"/>
          <c:h val="0.67494750656168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'A.3 Fig.A3.2'!$D$151</c:f>
              <c:strCache>
                <c:ptCount val="1"/>
                <c:pt idx="0">
                  <c:v>Public Electricity and Heat Production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Fig.A3.2'!$G$151:$AO$151</c:f>
              <c:numCache>
                <c:formatCode>0.000</c:formatCode>
                <c:ptCount val="35"/>
                <c:pt idx="0">
                  <c:v>40.142000000000003</c:v>
                </c:pt>
                <c:pt idx="1">
                  <c:v>46.374000000000002</c:v>
                </c:pt>
                <c:pt idx="2">
                  <c:v>46.188000000000002</c:v>
                </c:pt>
                <c:pt idx="3">
                  <c:v>53.064999999999998</c:v>
                </c:pt>
                <c:pt idx="4">
                  <c:v>46.944000000000003</c:v>
                </c:pt>
                <c:pt idx="5">
                  <c:v>45.1</c:v>
                </c:pt>
                <c:pt idx="6">
                  <c:v>41.390999999999998</c:v>
                </c:pt>
                <c:pt idx="7">
                  <c:v>41.86407198904368</c:v>
                </c:pt>
                <c:pt idx="8">
                  <c:v>40.192419351450397</c:v>
                </c:pt>
                <c:pt idx="9">
                  <c:v>39.384215967131034</c:v>
                </c:pt>
                <c:pt idx="10">
                  <c:v>38.768690530542884</c:v>
                </c:pt>
                <c:pt idx="11">
                  <c:v>39.719915102986882</c:v>
                </c:pt>
                <c:pt idx="12">
                  <c:v>41.145427812248805</c:v>
                </c:pt>
                <c:pt idx="13">
                  <c:v>37.621453266901277</c:v>
                </c:pt>
                <c:pt idx="14">
                  <c:v>33.812131250761119</c:v>
                </c:pt>
                <c:pt idx="15">
                  <c:v>32.332900719629599</c:v>
                </c:pt>
                <c:pt idx="16">
                  <c:v>32.384444731674478</c:v>
                </c:pt>
                <c:pt idx="17">
                  <c:v>29.873750586223437</c:v>
                </c:pt>
                <c:pt idx="18">
                  <c:v>27.673372056795841</c:v>
                </c:pt>
                <c:pt idx="19">
                  <c:v>22.482200621326168</c:v>
                </c:pt>
                <c:pt idx="20">
                  <c:v>13.782700595516683</c:v>
                </c:pt>
                <c:pt idx="21">
                  <c:v>11.922622680969427</c:v>
                </c:pt>
                <c:pt idx="22">
                  <c:v>8.3703291658573065</c:v>
                </c:pt>
                <c:pt idx="23">
                  <c:v>10.52580501818</c:v>
                </c:pt>
                <c:pt idx="24">
                  <c:v>9.0884051543483082</c:v>
                </c:pt>
                <c:pt idx="25">
                  <c:v>7.8104382166061717</c:v>
                </c:pt>
                <c:pt idx="26">
                  <c:v>9.8194393328618315</c:v>
                </c:pt>
                <c:pt idx="27">
                  <c:v>8.3070376159746306</c:v>
                </c:pt>
                <c:pt idx="28">
                  <c:v>8.1190498312768575</c:v>
                </c:pt>
                <c:pt idx="29">
                  <c:v>6.7376102471207284</c:v>
                </c:pt>
                <c:pt idx="30">
                  <c:v>5.9897232099439481</c:v>
                </c:pt>
                <c:pt idx="31">
                  <c:v>5.587029530190275</c:v>
                </c:pt>
                <c:pt idx="32">
                  <c:v>8.5254191885939274</c:v>
                </c:pt>
                <c:pt idx="33">
                  <c:v>7.4763021168651962</c:v>
                </c:pt>
                <c:pt idx="34">
                  <c:v>4.3259294009041573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5-49A4-BC3F-00A42E06ED48}"/>
            </c:ext>
          </c:extLst>
        </c:ser>
        <c:ser>
          <c:idx val="1"/>
          <c:order val="1"/>
          <c:tx>
            <c:strRef>
              <c:f>'A.3 Fig.A3.2'!$D$152</c:f>
              <c:strCache>
                <c:ptCount val="1"/>
                <c:pt idx="0">
                  <c:v>Residential &amp; Commercial/Institutional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Fig.A3.2'!$G$152:$AO$152</c:f>
              <c:numCache>
                <c:formatCode>0.000</c:formatCode>
                <c:ptCount val="35"/>
                <c:pt idx="0">
                  <c:v>7.2379999999999995</c:v>
                </c:pt>
                <c:pt idx="1">
                  <c:v>7.7600922363900802</c:v>
                </c:pt>
                <c:pt idx="2">
                  <c:v>7.9106166822349042</c:v>
                </c:pt>
                <c:pt idx="3">
                  <c:v>7.3009305319142035</c:v>
                </c:pt>
                <c:pt idx="4">
                  <c:v>7.3306550723460147</c:v>
                </c:pt>
                <c:pt idx="5">
                  <c:v>7.6018526855212221</c:v>
                </c:pt>
                <c:pt idx="6">
                  <c:v>7.465680606421583</c:v>
                </c:pt>
                <c:pt idx="7">
                  <c:v>7.6451595838007673</c:v>
                </c:pt>
                <c:pt idx="8">
                  <c:v>7.517761773304878</c:v>
                </c:pt>
                <c:pt idx="9">
                  <c:v>7.9031578228237827</c:v>
                </c:pt>
                <c:pt idx="10">
                  <c:v>8.0328164638807973</c:v>
                </c:pt>
                <c:pt idx="11">
                  <c:v>8.200638359780239</c:v>
                </c:pt>
                <c:pt idx="12">
                  <c:v>8.4934780937487702</c:v>
                </c:pt>
                <c:pt idx="13">
                  <c:v>8.4398283355490253</c:v>
                </c:pt>
                <c:pt idx="14">
                  <c:v>8.8241715664307492</c:v>
                </c:pt>
                <c:pt idx="15">
                  <c:v>8.8767591085674979</c:v>
                </c:pt>
                <c:pt idx="16">
                  <c:v>9.3140811716934842</c:v>
                </c:pt>
                <c:pt idx="17">
                  <c:v>9.1902231752614547</c:v>
                </c:pt>
                <c:pt idx="18">
                  <c:v>9.0620393646913353</c:v>
                </c:pt>
                <c:pt idx="19">
                  <c:v>9.8563570297353778</c:v>
                </c:pt>
                <c:pt idx="20">
                  <c:v>9.2763946978166842</c:v>
                </c:pt>
                <c:pt idx="21">
                  <c:v>9.6569715770626789</c:v>
                </c:pt>
                <c:pt idx="22">
                  <c:v>8.4574642535441136</c:v>
                </c:pt>
                <c:pt idx="23">
                  <c:v>8.1200409381457614</c:v>
                </c:pt>
                <c:pt idx="24">
                  <c:v>8.085431843219844</c:v>
                </c:pt>
                <c:pt idx="25">
                  <c:v>7.2906712901159931</c:v>
                </c:pt>
                <c:pt idx="26">
                  <c:v>7.8519633242409101</c:v>
                </c:pt>
                <c:pt idx="27">
                  <c:v>8.0997645772934082</c:v>
                </c:pt>
                <c:pt idx="28">
                  <c:v>7.6036355055854701</c:v>
                </c:pt>
                <c:pt idx="29">
                  <c:v>8.1772512480294797</c:v>
                </c:pt>
                <c:pt idx="30">
                  <c:v>7.9383758202826344</c:v>
                </c:pt>
                <c:pt idx="31">
                  <c:v>8.2687957325741657</c:v>
                </c:pt>
                <c:pt idx="32">
                  <c:v>7.936458848063813</c:v>
                </c:pt>
                <c:pt idx="33">
                  <c:v>6.9322173391958888</c:v>
                </c:pt>
                <c:pt idx="34">
                  <c:v>6.5710686813213144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5-49A4-BC3F-00A42E06ED48}"/>
            </c:ext>
          </c:extLst>
        </c:ser>
        <c:ser>
          <c:idx val="2"/>
          <c:order val="2"/>
          <c:tx>
            <c:strRef>
              <c:f>'A.3 Fig.A3.2'!$D$153</c:f>
              <c:strCache>
                <c:ptCount val="1"/>
                <c:pt idx="0">
                  <c:v>Manufacturing Industries and Construction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Fig.A3.2'!$G$153:$AO$153</c:f>
              <c:numCache>
                <c:formatCode>0.000</c:formatCode>
                <c:ptCount val="35"/>
                <c:pt idx="0">
                  <c:v>9.2070000000000007</c:v>
                </c:pt>
                <c:pt idx="1">
                  <c:v>9.0820430843423541</c:v>
                </c:pt>
                <c:pt idx="2">
                  <c:v>8.8476130621513231</c:v>
                </c:pt>
                <c:pt idx="3">
                  <c:v>7.4841393559046931</c:v>
                </c:pt>
                <c:pt idx="4">
                  <c:v>7.8704205397264708</c:v>
                </c:pt>
                <c:pt idx="5">
                  <c:v>7.8357006397698603</c:v>
                </c:pt>
                <c:pt idx="6">
                  <c:v>7.9911280744771807</c:v>
                </c:pt>
                <c:pt idx="7">
                  <c:v>8.1152149242366765</c:v>
                </c:pt>
                <c:pt idx="8">
                  <c:v>8.9274221451056039</c:v>
                </c:pt>
                <c:pt idx="9">
                  <c:v>8.8569151706664577</c:v>
                </c:pt>
                <c:pt idx="10">
                  <c:v>8.7925317081433025</c:v>
                </c:pt>
                <c:pt idx="11">
                  <c:v>10.272382333830645</c:v>
                </c:pt>
                <c:pt idx="12">
                  <c:v>9.1673988099998347</c:v>
                </c:pt>
                <c:pt idx="13">
                  <c:v>10.558581082484586</c:v>
                </c:pt>
                <c:pt idx="14">
                  <c:v>13.154259987379703</c:v>
                </c:pt>
                <c:pt idx="15">
                  <c:v>15.447940858970176</c:v>
                </c:pt>
                <c:pt idx="16">
                  <c:v>16.44789381070732</c:v>
                </c:pt>
                <c:pt idx="17">
                  <c:v>15.519442768349291</c:v>
                </c:pt>
                <c:pt idx="18">
                  <c:v>17.326656316885952</c:v>
                </c:pt>
                <c:pt idx="19">
                  <c:v>14.688582405748894</c:v>
                </c:pt>
                <c:pt idx="20">
                  <c:v>9.6136699229330898</c:v>
                </c:pt>
                <c:pt idx="21">
                  <c:v>9.0400064497858725</c:v>
                </c:pt>
                <c:pt idx="22">
                  <c:v>7.5342302863856307</c:v>
                </c:pt>
                <c:pt idx="23">
                  <c:v>9.3806405865860807</c:v>
                </c:pt>
                <c:pt idx="24">
                  <c:v>9.5603756569205931</c:v>
                </c:pt>
                <c:pt idx="25">
                  <c:v>10.380643483052131</c:v>
                </c:pt>
                <c:pt idx="26">
                  <c:v>10.308052301233955</c:v>
                </c:pt>
                <c:pt idx="27">
                  <c:v>10.612728325310243</c:v>
                </c:pt>
                <c:pt idx="28">
                  <c:v>9.8151913767490484</c:v>
                </c:pt>
                <c:pt idx="29">
                  <c:v>9.1848867212157685</c:v>
                </c:pt>
                <c:pt idx="30">
                  <c:v>8.2056013447669844</c:v>
                </c:pt>
                <c:pt idx="31">
                  <c:v>8.1454286170491699</c:v>
                </c:pt>
                <c:pt idx="32">
                  <c:v>8.3794808730021266</c:v>
                </c:pt>
                <c:pt idx="33">
                  <c:v>8.0342520503094388</c:v>
                </c:pt>
                <c:pt idx="34">
                  <c:v>8.1524171445602818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5-49A4-BC3F-00A42E06ED48}"/>
            </c:ext>
          </c:extLst>
        </c:ser>
        <c:ser>
          <c:idx val="3"/>
          <c:order val="3"/>
          <c:tx>
            <c:strRef>
              <c:f>'A.3 Fig.A3.2'!$D$154</c:f>
              <c:strCache>
                <c:ptCount val="1"/>
                <c:pt idx="0">
                  <c:v>Agriculture/Forestry/Fishing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Fig.A3.2'!$G$154:$AO$154</c:f>
              <c:numCache>
                <c:formatCode>0.000</c:formatCode>
                <c:ptCount val="35"/>
                <c:pt idx="0">
                  <c:v>8.7029999999999994</c:v>
                </c:pt>
                <c:pt idx="1">
                  <c:v>8.5874436515398962</c:v>
                </c:pt>
                <c:pt idx="2">
                  <c:v>9.1818463491185227</c:v>
                </c:pt>
                <c:pt idx="3">
                  <c:v>9.6452967613599405</c:v>
                </c:pt>
                <c:pt idx="4">
                  <c:v>10.162646738284897</c:v>
                </c:pt>
                <c:pt idx="5">
                  <c:v>11.532784931599146</c:v>
                </c:pt>
                <c:pt idx="6">
                  <c:v>13.998932185018662</c:v>
                </c:pt>
                <c:pt idx="7">
                  <c:v>11.615560520171709</c:v>
                </c:pt>
                <c:pt idx="8">
                  <c:v>11.722428100532367</c:v>
                </c:pt>
                <c:pt idx="9">
                  <c:v>12.086635551569495</c:v>
                </c:pt>
                <c:pt idx="10">
                  <c:v>12.328605467192334</c:v>
                </c:pt>
                <c:pt idx="11">
                  <c:v>12.690233334119627</c:v>
                </c:pt>
                <c:pt idx="12">
                  <c:v>12.848720658398816</c:v>
                </c:pt>
                <c:pt idx="13">
                  <c:v>12.252852257589575</c:v>
                </c:pt>
                <c:pt idx="14">
                  <c:v>12.884541199684342</c:v>
                </c:pt>
                <c:pt idx="15">
                  <c:v>12.55638575527329</c:v>
                </c:pt>
                <c:pt idx="16">
                  <c:v>12.473433002471385</c:v>
                </c:pt>
                <c:pt idx="17">
                  <c:v>11.335492148575295</c:v>
                </c:pt>
                <c:pt idx="18">
                  <c:v>10.29081865748508</c:v>
                </c:pt>
                <c:pt idx="19">
                  <c:v>10.065475109840987</c:v>
                </c:pt>
                <c:pt idx="20">
                  <c:v>8.3798213969760109</c:v>
                </c:pt>
                <c:pt idx="21">
                  <c:v>7.2779703365126869</c:v>
                </c:pt>
                <c:pt idx="22">
                  <c:v>6.4359551009795988</c:v>
                </c:pt>
                <c:pt idx="23">
                  <c:v>6.0573819204373729</c:v>
                </c:pt>
                <c:pt idx="24">
                  <c:v>5.3994361134075985</c:v>
                </c:pt>
                <c:pt idx="25">
                  <c:v>4.6968708173554798</c:v>
                </c:pt>
                <c:pt idx="26">
                  <c:v>4.1465073065859803</c:v>
                </c:pt>
                <c:pt idx="27">
                  <c:v>3.9367426999374615</c:v>
                </c:pt>
                <c:pt idx="28">
                  <c:v>4.0709062149030437</c:v>
                </c:pt>
                <c:pt idx="29">
                  <c:v>4.3297146905988972</c:v>
                </c:pt>
                <c:pt idx="30">
                  <c:v>3.9584414447863385</c:v>
                </c:pt>
                <c:pt idx="31">
                  <c:v>3.5184960460194175</c:v>
                </c:pt>
                <c:pt idx="32">
                  <c:v>3.2882259507612246</c:v>
                </c:pt>
                <c:pt idx="33">
                  <c:v>3.6890604815869947</c:v>
                </c:pt>
                <c:pt idx="34">
                  <c:v>3.3923965968225973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E5-49A4-BC3F-00A42E06ED48}"/>
            </c:ext>
          </c:extLst>
        </c:ser>
        <c:ser>
          <c:idx val="4"/>
          <c:order val="4"/>
          <c:tx>
            <c:strRef>
              <c:f>'A.3 Fig.A3.2'!$D$155</c:f>
              <c:strCache>
                <c:ptCount val="1"/>
                <c:pt idx="0">
                  <c:v>Transport 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Fig.A3.2'!$G$155:$AO$155</c:f>
              <c:numCache>
                <c:formatCode>0.000</c:formatCode>
                <c:ptCount val="35"/>
                <c:pt idx="0">
                  <c:v>60.793724822581282</c:v>
                </c:pt>
                <c:pt idx="1">
                  <c:v>67.459303623632309</c:v>
                </c:pt>
                <c:pt idx="2">
                  <c:v>67.110895736296868</c:v>
                </c:pt>
                <c:pt idx="3">
                  <c:v>69.469261253634372</c:v>
                </c:pt>
                <c:pt idx="4">
                  <c:v>66.928992447858789</c:v>
                </c:pt>
                <c:pt idx="5">
                  <c:v>63.967880473129952</c:v>
                </c:pt>
                <c:pt idx="6">
                  <c:v>62.280125338907453</c:v>
                </c:pt>
                <c:pt idx="7">
                  <c:v>68.31710333186912</c:v>
                </c:pt>
                <c:pt idx="8">
                  <c:v>60.37869446929021</c:v>
                </c:pt>
                <c:pt idx="9">
                  <c:v>62.022520470639492</c:v>
                </c:pt>
                <c:pt idx="10">
                  <c:v>60.782730160736037</c:v>
                </c:pt>
                <c:pt idx="11">
                  <c:v>58.108495579960923</c:v>
                </c:pt>
                <c:pt idx="12">
                  <c:v>59.177953713026596</c:v>
                </c:pt>
                <c:pt idx="13">
                  <c:v>54.424840077971638</c:v>
                </c:pt>
                <c:pt idx="14">
                  <c:v>55.292925276289402</c:v>
                </c:pt>
                <c:pt idx="15">
                  <c:v>58.956366781023384</c:v>
                </c:pt>
                <c:pt idx="16">
                  <c:v>61.831561791060487</c:v>
                </c:pt>
                <c:pt idx="17">
                  <c:v>62.228948148354604</c:v>
                </c:pt>
                <c:pt idx="18">
                  <c:v>59.742106712231347</c:v>
                </c:pt>
                <c:pt idx="19">
                  <c:v>57.894690103609896</c:v>
                </c:pt>
                <c:pt idx="20">
                  <c:v>50.648239964167914</c:v>
                </c:pt>
                <c:pt idx="21">
                  <c:v>45.58249329027651</c:v>
                </c:pt>
                <c:pt idx="22">
                  <c:v>43.452014626679336</c:v>
                </c:pt>
                <c:pt idx="23">
                  <c:v>42.354256138817476</c:v>
                </c:pt>
                <c:pt idx="24">
                  <c:v>43.26747560407852</c:v>
                </c:pt>
                <c:pt idx="25">
                  <c:v>44.772637411025713</c:v>
                </c:pt>
                <c:pt idx="26">
                  <c:v>42.663518038988016</c:v>
                </c:pt>
                <c:pt idx="27">
                  <c:v>45.109309898059223</c:v>
                </c:pt>
                <c:pt idx="28">
                  <c:v>44.457351651214104</c:v>
                </c:pt>
                <c:pt idx="29">
                  <c:v>44.194554531335775</c:v>
                </c:pt>
                <c:pt idx="30">
                  <c:v>40.337515207374153</c:v>
                </c:pt>
                <c:pt idx="31">
                  <c:v>34.097749832237085</c:v>
                </c:pt>
                <c:pt idx="32">
                  <c:v>32.392392503877225</c:v>
                </c:pt>
                <c:pt idx="33">
                  <c:v>32.318008020390913</c:v>
                </c:pt>
                <c:pt idx="34">
                  <c:v>32.179744095885027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E5-49A4-BC3F-00A42E06ED48}"/>
            </c:ext>
          </c:extLst>
        </c:ser>
        <c:ser>
          <c:idx val="7"/>
          <c:order val="5"/>
          <c:tx>
            <c:strRef>
              <c:f>'A.3 Fig.A3.2'!$D$156</c:f>
              <c:strCache>
                <c:ptCount val="1"/>
                <c:pt idx="0">
                  <c:v>Agriculture 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Fig.A3.2'!$G$156:$AO$156</c:f>
              <c:numCache>
                <c:formatCode>0.000</c:formatCode>
                <c:ptCount val="35"/>
                <c:pt idx="1">
                  <c:v>33.37844591027936</c:v>
                </c:pt>
                <c:pt idx="2">
                  <c:v>33.293796632900772</c:v>
                </c:pt>
                <c:pt idx="3">
                  <c:v>33.183545036724297</c:v>
                </c:pt>
                <c:pt idx="4">
                  <c:v>33.914323798082279</c:v>
                </c:pt>
                <c:pt idx="5">
                  <c:v>34.87395815479303</c:v>
                </c:pt>
                <c:pt idx="6">
                  <c:v>35.861771128588813</c:v>
                </c:pt>
                <c:pt idx="7">
                  <c:v>35.96507640386875</c:v>
                </c:pt>
                <c:pt idx="8">
                  <c:v>34.977212711625377</c:v>
                </c:pt>
                <c:pt idx="9">
                  <c:v>37.282655774126482</c:v>
                </c:pt>
                <c:pt idx="10">
                  <c:v>37.152378993050647</c:v>
                </c:pt>
                <c:pt idx="11">
                  <c:v>34.893836247175528</c:v>
                </c:pt>
                <c:pt idx="12">
                  <c:v>33.23925886847713</c:v>
                </c:pt>
                <c:pt idx="13">
                  <c:v>32.822355974196988</c:v>
                </c:pt>
                <c:pt idx="14">
                  <c:v>33.749239818608288</c:v>
                </c:pt>
                <c:pt idx="15">
                  <c:v>32.756703446934353</c:v>
                </c:pt>
                <c:pt idx="16">
                  <c:v>31.919248023409651</c:v>
                </c:pt>
                <c:pt idx="17">
                  <c:v>31.178991699352686</c:v>
                </c:pt>
                <c:pt idx="18">
                  <c:v>30.099762139368806</c:v>
                </c:pt>
                <c:pt idx="19">
                  <c:v>29.281300317367048</c:v>
                </c:pt>
                <c:pt idx="20">
                  <c:v>28.828264973575934</c:v>
                </c:pt>
                <c:pt idx="21">
                  <c:v>30.549508718248376</c:v>
                </c:pt>
                <c:pt idx="22">
                  <c:v>28.493948533409505</c:v>
                </c:pt>
                <c:pt idx="23">
                  <c:v>28.366769527259635</c:v>
                </c:pt>
                <c:pt idx="24">
                  <c:v>30.393197524940035</c:v>
                </c:pt>
                <c:pt idx="25">
                  <c:v>29.756914741579344</c:v>
                </c:pt>
                <c:pt idx="26">
                  <c:v>30.042936028033381</c:v>
                </c:pt>
                <c:pt idx="27">
                  <c:v>30.940585571330374</c:v>
                </c:pt>
                <c:pt idx="28">
                  <c:v>32.534150681323055</c:v>
                </c:pt>
                <c:pt idx="29">
                  <c:v>34.16371919018183</c:v>
                </c:pt>
                <c:pt idx="30">
                  <c:v>32.804085633418637</c:v>
                </c:pt>
                <c:pt idx="31">
                  <c:v>33.452162374112476</c:v>
                </c:pt>
                <c:pt idx="32">
                  <c:v>34.425935209352389</c:v>
                </c:pt>
                <c:pt idx="33">
                  <c:v>32.293315105240943</c:v>
                </c:pt>
                <c:pt idx="34">
                  <c:v>29.436594619035994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3-4AA7-80B8-DBA9F64F324F}"/>
            </c:ext>
          </c:extLst>
        </c:ser>
        <c:ser>
          <c:idx val="5"/>
          <c:order val="6"/>
          <c:tx>
            <c:strRef>
              <c:f>'A.3 Fig.A3.2'!$D$157</c:f>
              <c:strCache>
                <c:ptCount val="1"/>
                <c:pt idx="0">
                  <c:v>Other NFR sectors</c:v>
                </c:pt>
              </c:strCache>
            </c:strRef>
          </c:tx>
          <c:invertIfNegative val="0"/>
          <c:cat>
            <c:numRef>
              <c:f>'A.3 Fig.A3.2'!$G$150:$AO$150</c:f>
              <c:numCache>
                <c:formatCode>General</c:formatCode>
                <c:ptCount val="35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</c:numCache>
            </c:numRef>
          </c:cat>
          <c:val>
            <c:numRef>
              <c:f>'A.3 Fig.A3.2'!$G$157:$AO$157</c:f>
              <c:numCache>
                <c:formatCode>0.000</c:formatCode>
                <c:ptCount val="35"/>
                <c:pt idx="0">
                  <c:v>2.524</c:v>
                </c:pt>
                <c:pt idx="1">
                  <c:v>1.6346004481530041</c:v>
                </c:pt>
                <c:pt idx="2">
                  <c:v>2.3176264601434577</c:v>
                </c:pt>
                <c:pt idx="3">
                  <c:v>2.4977302209728167</c:v>
                </c:pt>
                <c:pt idx="4">
                  <c:v>1.6149019381642735</c:v>
                </c:pt>
                <c:pt idx="5">
                  <c:v>0.97122676879503733</c:v>
                </c:pt>
                <c:pt idx="6">
                  <c:v>0.96264590650769599</c:v>
                </c:pt>
                <c:pt idx="7">
                  <c:v>0.94531688637487343</c:v>
                </c:pt>
                <c:pt idx="8">
                  <c:v>1.0295641938428113</c:v>
                </c:pt>
                <c:pt idx="9">
                  <c:v>1.1978264950968862</c:v>
                </c:pt>
                <c:pt idx="10">
                  <c:v>1.099812453230026</c:v>
                </c:pt>
                <c:pt idx="11">
                  <c:v>1.2555783531390079</c:v>
                </c:pt>
                <c:pt idx="12">
                  <c:v>1.4660486925585094</c:v>
                </c:pt>
                <c:pt idx="13">
                  <c:v>1.322019989451765</c:v>
                </c:pt>
                <c:pt idx="14">
                  <c:v>1.1559025311854021</c:v>
                </c:pt>
                <c:pt idx="15">
                  <c:v>1.1295516264280463</c:v>
                </c:pt>
                <c:pt idx="16">
                  <c:v>1.2679612588994154</c:v>
                </c:pt>
                <c:pt idx="17">
                  <c:v>1.1576113065525733</c:v>
                </c:pt>
                <c:pt idx="18">
                  <c:v>1.1406555283233446</c:v>
                </c:pt>
                <c:pt idx="19">
                  <c:v>1.1785535924689503</c:v>
                </c:pt>
                <c:pt idx="20">
                  <c:v>1.0297558012354493</c:v>
                </c:pt>
                <c:pt idx="21">
                  <c:v>1.1474008815673058</c:v>
                </c:pt>
                <c:pt idx="22">
                  <c:v>0.85919459320739011</c:v>
                </c:pt>
                <c:pt idx="23">
                  <c:v>0.88628851477022053</c:v>
                </c:pt>
                <c:pt idx="24">
                  <c:v>0.8247404354115887</c:v>
                </c:pt>
                <c:pt idx="25">
                  <c:v>0.78493786852242908</c:v>
                </c:pt>
                <c:pt idx="26">
                  <c:v>0.64545423761160592</c:v>
                </c:pt>
                <c:pt idx="27">
                  <c:v>0.65022666370041327</c:v>
                </c:pt>
                <c:pt idx="28">
                  <c:v>0.39228344282169519</c:v>
                </c:pt>
                <c:pt idx="29">
                  <c:v>0.87519241895778188</c:v>
                </c:pt>
                <c:pt idx="30">
                  <c:v>0.51782691935219893</c:v>
                </c:pt>
                <c:pt idx="31">
                  <c:v>0.49398292144516431</c:v>
                </c:pt>
                <c:pt idx="32">
                  <c:v>0.50305520682326288</c:v>
                </c:pt>
                <c:pt idx="33">
                  <c:v>0.45389826980220349</c:v>
                </c:pt>
                <c:pt idx="34">
                  <c:v>0.36193918813627662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E5-49A4-BC3F-00A42E06E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384384"/>
        <c:axId val="192390272"/>
      </c:barChart>
      <c:lineChart>
        <c:grouping val="standard"/>
        <c:varyColors val="0"/>
        <c:ser>
          <c:idx val="6"/>
          <c:order val="7"/>
          <c:tx>
            <c:strRef>
              <c:f>'A.3 Fig.A3.2'!$D$160</c:f>
              <c:strCache>
                <c:ptCount val="1"/>
                <c:pt idx="0">
                  <c:v>Sofia Protocol target</c:v>
                </c:pt>
              </c:strCache>
            </c:strRef>
          </c:tx>
          <c:spPr>
            <a:ln cap="rnd" cmpd="sng">
              <a:solidFill>
                <a:srgbClr val="FF0000"/>
              </a:solidFill>
              <a:prstDash val="sysDash"/>
              <a:round/>
            </a:ln>
          </c:spPr>
          <c:marker>
            <c:symbol val="none"/>
          </c:marker>
          <c:cat>
            <c:numRef>
              <c:f>'A.3 Fig.A3.2'!$G$2:$AL$2</c:f>
              <c:numCache>
                <c:formatCode>General</c:formatCode>
                <c:ptCount val="32"/>
                <c:pt idx="0">
                  <c:v>1987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</c:numCache>
            </c:numRef>
          </c:cat>
          <c:val>
            <c:numRef>
              <c:f>'A.3 Fig.A3.2'!$G$160:$AO$160</c:f>
              <c:numCache>
                <c:formatCode>0.000</c:formatCode>
                <c:ptCount val="35"/>
                <c:pt idx="0">
                  <c:v>128.60772482258128</c:v>
                </c:pt>
                <c:pt idx="1">
                  <c:v>128.60772482258128</c:v>
                </c:pt>
                <c:pt idx="2">
                  <c:v>128.60772482258128</c:v>
                </c:pt>
                <c:pt idx="3">
                  <c:v>128.60772482258128</c:v>
                </c:pt>
                <c:pt idx="4">
                  <c:v>128.60772482258128</c:v>
                </c:pt>
                <c:pt idx="5">
                  <c:v>128.60772482258128</c:v>
                </c:pt>
                <c:pt idx="6">
                  <c:v>128.60772482258128</c:v>
                </c:pt>
                <c:pt idx="7">
                  <c:v>128.60772482258128</c:v>
                </c:pt>
                <c:pt idx="8">
                  <c:v>128.60772482258128</c:v>
                </c:pt>
                <c:pt idx="9">
                  <c:v>128.60772482258128</c:v>
                </c:pt>
                <c:pt idx="10">
                  <c:v>128.60772482258128</c:v>
                </c:pt>
                <c:pt idx="11">
                  <c:v>128.60772482258128</c:v>
                </c:pt>
                <c:pt idx="12">
                  <c:v>128.60772482258128</c:v>
                </c:pt>
                <c:pt idx="13">
                  <c:v>128.60772482258128</c:v>
                </c:pt>
                <c:pt idx="14">
                  <c:v>128.60772482258128</c:v>
                </c:pt>
                <c:pt idx="15">
                  <c:v>128.60772482258128</c:v>
                </c:pt>
                <c:pt idx="16">
                  <c:v>128.60772482258128</c:v>
                </c:pt>
                <c:pt idx="17">
                  <c:v>128.60772482258128</c:v>
                </c:pt>
                <c:pt idx="18">
                  <c:v>128.60772482258128</c:v>
                </c:pt>
                <c:pt idx="19">
                  <c:v>128.60772482258128</c:v>
                </c:pt>
                <c:pt idx="20">
                  <c:v>128.60772482258128</c:v>
                </c:pt>
                <c:pt idx="21">
                  <c:v>128.60772482258128</c:v>
                </c:pt>
                <c:pt idx="22">
                  <c:v>128.60772482258128</c:v>
                </c:pt>
                <c:pt idx="23">
                  <c:v>128.60772482258128</c:v>
                </c:pt>
                <c:pt idx="24">
                  <c:v>128.60772482258128</c:v>
                </c:pt>
                <c:pt idx="25">
                  <c:v>128.60772482258128</c:v>
                </c:pt>
                <c:pt idx="26">
                  <c:v>128.60772482258128</c:v>
                </c:pt>
                <c:pt idx="27">
                  <c:v>128.60772482258128</c:v>
                </c:pt>
                <c:pt idx="28">
                  <c:v>128.60772482258128</c:v>
                </c:pt>
                <c:pt idx="29">
                  <c:v>128.60772482258128</c:v>
                </c:pt>
                <c:pt idx="30">
                  <c:v>128.60772482258128</c:v>
                </c:pt>
                <c:pt idx="31">
                  <c:v>128.60772482258128</c:v>
                </c:pt>
                <c:pt idx="32">
                  <c:v>128.60772482258128</c:v>
                </c:pt>
                <c:pt idx="33">
                  <c:v>128.60772482258128</c:v>
                </c:pt>
                <c:pt idx="34">
                  <c:v>128.60772482258128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E5-49A4-BC3F-00A42E06E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84384"/>
        <c:axId val="192390272"/>
      </c:lineChart>
      <c:catAx>
        <c:axId val="1923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9239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390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E"/>
                  <a:t>kt</a:t>
                </a:r>
                <a:r>
                  <a:rPr lang="en-IE" baseline="0"/>
                  <a:t> </a:t>
                </a:r>
                <a:r>
                  <a:rPr lang="en-IE"/>
                  <a:t>(NO</a:t>
                </a:r>
                <a:r>
                  <a:rPr lang="en-IE" baseline="-25000"/>
                  <a:t>x</a:t>
                </a:r>
                <a:r>
                  <a:rPr lang="en-IE"/>
                  <a:t>)</a:t>
                </a:r>
              </a:p>
            </c:rich>
          </c:tx>
          <c:layout>
            <c:manualLayout>
              <c:xMode val="edge"/>
              <c:yMode val="edge"/>
              <c:x val="6.570302233902767E-3"/>
              <c:y val="0.358078602620087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923843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6.9735341127165618E-2"/>
          <c:y val="0.81496033829104697"/>
          <c:w val="0.91635538311334275"/>
          <c:h val="0.1850396119839858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2</xdr:row>
      <xdr:rowOff>19050</xdr:rowOff>
    </xdr:from>
    <xdr:to>
      <xdr:col>24</xdr:col>
      <xdr:colOff>28575</xdr:colOff>
      <xdr:row>30</xdr:row>
      <xdr:rowOff>114300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1095374</xdr:colOff>
      <xdr:row>162</xdr:row>
      <xdr:rowOff>28575</xdr:rowOff>
    </xdr:from>
    <xdr:to>
      <xdr:col>25</xdr:col>
      <xdr:colOff>76199</xdr:colOff>
      <xdr:row>187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/>
  </sheetPr>
  <dimension ref="A1:P99"/>
  <sheetViews>
    <sheetView showGridLines="0" workbookViewId="0">
      <selection activeCell="D18" sqref="D18"/>
    </sheetView>
  </sheetViews>
  <sheetFormatPr defaultColWidth="9.140625" defaultRowHeight="12" x14ac:dyDescent="0.2"/>
  <cols>
    <col min="1" max="1" width="7" style="10" bestFit="1" customWidth="1"/>
    <col min="2" max="2" width="13.5703125" style="10" customWidth="1"/>
    <col min="3" max="3" width="10" style="10" customWidth="1"/>
    <col min="4" max="4" width="14.28515625" style="10" bestFit="1" customWidth="1"/>
    <col min="5" max="5" width="11.42578125" style="10" customWidth="1"/>
    <col min="6" max="6" width="9.85546875" style="10" customWidth="1"/>
    <col min="7" max="7" width="2.28515625" style="10" customWidth="1"/>
    <col min="8" max="8" width="14" style="10" customWidth="1"/>
    <col min="9" max="9" width="9.140625" style="10" customWidth="1"/>
    <col min="10" max="10" width="10.5703125" style="10" bestFit="1" customWidth="1"/>
    <col min="11" max="11" width="11.5703125" style="10" bestFit="1" customWidth="1"/>
    <col min="12" max="12" width="9.140625" style="10"/>
    <col min="13" max="13" width="11.7109375" style="10" customWidth="1"/>
    <col min="14" max="16384" width="9.140625" style="10"/>
  </cols>
  <sheetData>
    <row r="1" spans="1:14" ht="15" x14ac:dyDescent="0.25">
      <c r="B1" s="177" t="s">
        <v>366</v>
      </c>
    </row>
    <row r="3" spans="1:14" ht="12.75" thickBot="1" x14ac:dyDescent="0.25">
      <c r="B3" s="10" t="s">
        <v>29</v>
      </c>
      <c r="G3" s="39"/>
      <c r="H3" s="10" t="s">
        <v>30</v>
      </c>
    </row>
    <row r="4" spans="1:14" s="13" customFormat="1" ht="24.75" thickBot="1" x14ac:dyDescent="0.25">
      <c r="B4" s="126" t="s">
        <v>0</v>
      </c>
      <c r="C4" s="127" t="s">
        <v>330</v>
      </c>
      <c r="D4" s="127" t="s">
        <v>1</v>
      </c>
      <c r="E4" s="127" t="s">
        <v>2</v>
      </c>
      <c r="F4" s="128" t="s">
        <v>3</v>
      </c>
      <c r="G4" s="14"/>
      <c r="H4" s="155" t="s">
        <v>0</v>
      </c>
      <c r="I4" s="156" t="s">
        <v>331</v>
      </c>
      <c r="J4" s="156" t="s">
        <v>359</v>
      </c>
      <c r="K4" s="156" t="s">
        <v>27</v>
      </c>
      <c r="L4" s="156" t="s">
        <v>28</v>
      </c>
      <c r="M4" s="156" t="s">
        <v>2</v>
      </c>
      <c r="N4" s="157" t="s">
        <v>3</v>
      </c>
    </row>
    <row r="5" spans="1:14" ht="12.75" customHeight="1" x14ac:dyDescent="0.2">
      <c r="A5" s="167"/>
      <c r="B5" s="76" t="s">
        <v>181</v>
      </c>
      <c r="C5" s="77">
        <f>SUM(C6:C48)</f>
        <v>85.874319410103624</v>
      </c>
      <c r="D5" s="86"/>
      <c r="E5" s="86"/>
      <c r="F5" s="87"/>
      <c r="G5" s="88"/>
      <c r="H5" s="169" t="s">
        <v>55</v>
      </c>
      <c r="I5" s="77">
        <v>46.374000000000002</v>
      </c>
      <c r="J5" s="77">
        <v>4.32592940090416</v>
      </c>
      <c r="K5" s="77">
        <v>0.11507721188867399</v>
      </c>
      <c r="L5" s="86">
        <f>IF(ISNUMBER(K5/SUM(K$5:K$48)),(K5/SUM(K$5:K$48)),"NA")</f>
        <v>0.31332686524658798</v>
      </c>
      <c r="M5" s="105">
        <f t="shared" ref="M5" si="0">IF(ISNUMBER(M4),M4+L5,L5)</f>
        <v>0.31332686524658798</v>
      </c>
      <c r="N5" s="90" t="s">
        <v>364</v>
      </c>
    </row>
    <row r="6" spans="1:14" ht="12.75" customHeight="1" x14ac:dyDescent="0.2">
      <c r="A6" s="167"/>
      <c r="B6" s="147" t="s">
        <v>157</v>
      </c>
      <c r="C6" s="79">
        <v>10.9996100771312</v>
      </c>
      <c r="D6" s="82">
        <f>IF(ISNUMBER(C6),C6/VLOOKUP("National Total",B$5:C$31,2,0),"0")</f>
        <v>0.1280896332301765</v>
      </c>
      <c r="E6" s="82">
        <f t="shared" ref="E6:E48" si="1">IF(D6=1,0,IF(ISNUMBER(D6+E5),D6+E5,0))</f>
        <v>0.1280896332301765</v>
      </c>
      <c r="F6" s="83" t="s">
        <v>364</v>
      </c>
      <c r="G6" s="88"/>
      <c r="H6" s="147" t="s">
        <v>68</v>
      </c>
      <c r="I6" s="79">
        <v>37.0578516172924</v>
      </c>
      <c r="J6" s="79">
        <v>9.6755555023959392</v>
      </c>
      <c r="K6" s="79">
        <v>5.4982372434619599E-2</v>
      </c>
      <c r="L6" s="82">
        <f t="shared" ref="L6:L28" si="2">IF(ISNUMBER(K6/SUM(K$5:K$48)),(K6/SUM(K$5:K$48)),"NA")</f>
        <v>0.14970343924760407</v>
      </c>
      <c r="M6" s="89">
        <f t="shared" ref="M6:M28" si="3">IF(ISNUMBER(M5),M5+L6,L6)</f>
        <v>0.46303030449419202</v>
      </c>
      <c r="N6" s="91" t="s">
        <v>364</v>
      </c>
    </row>
    <row r="7" spans="1:14" x14ac:dyDescent="0.2">
      <c r="A7" s="167"/>
      <c r="B7" s="147" t="s">
        <v>153</v>
      </c>
      <c r="C7" s="79">
        <v>10.794938737464101</v>
      </c>
      <c r="D7" s="82">
        <f t="shared" ref="D7:D48" si="4">IF(ISNUMBER(C7),C7/VLOOKUP("National Total",B$5:C$31,2,0),"0")</f>
        <v>0.12570625085145085</v>
      </c>
      <c r="E7" s="82">
        <f t="shared" si="1"/>
        <v>0.25379588408162734</v>
      </c>
      <c r="F7" s="83" t="s">
        <v>364</v>
      </c>
      <c r="G7" s="88"/>
      <c r="H7" s="147" t="s">
        <v>69</v>
      </c>
      <c r="I7" s="79">
        <v>3.6884353657003701</v>
      </c>
      <c r="J7" s="79">
        <v>7.9488159349761203</v>
      </c>
      <c r="K7" s="79">
        <v>3.6065670154692503E-2</v>
      </c>
      <c r="L7" s="82">
        <f t="shared" si="2"/>
        <v>9.8197924568412476E-2</v>
      </c>
      <c r="M7" s="89">
        <f t="shared" si="3"/>
        <v>0.5612282290626045</v>
      </c>
      <c r="N7" s="91" t="s">
        <v>364</v>
      </c>
    </row>
    <row r="8" spans="1:14" x14ac:dyDescent="0.2">
      <c r="A8" s="167"/>
      <c r="B8" s="147" t="s">
        <v>68</v>
      </c>
      <c r="C8" s="79">
        <v>9.6755555023959392</v>
      </c>
      <c r="D8" s="82">
        <f t="shared" si="4"/>
        <v>0.11267111714957653</v>
      </c>
      <c r="E8" s="82">
        <f t="shared" si="1"/>
        <v>0.3664670012312039</v>
      </c>
      <c r="F8" s="83" t="s">
        <v>364</v>
      </c>
      <c r="G8" s="88"/>
      <c r="H8" s="147" t="s">
        <v>157</v>
      </c>
      <c r="I8" s="79">
        <v>11.1963156461486</v>
      </c>
      <c r="J8" s="79">
        <v>10.9996100771312</v>
      </c>
      <c r="K8" s="79">
        <v>3.1410737974817797E-2</v>
      </c>
      <c r="L8" s="82">
        <f t="shared" si="2"/>
        <v>8.5523692338433002E-2</v>
      </c>
      <c r="M8" s="89">
        <f t="shared" si="3"/>
        <v>0.64675192140103754</v>
      </c>
      <c r="N8" s="91" t="s">
        <v>364</v>
      </c>
    </row>
    <row r="9" spans="1:14" x14ac:dyDescent="0.2">
      <c r="A9" s="167"/>
      <c r="B9" s="147" t="s">
        <v>69</v>
      </c>
      <c r="C9" s="79">
        <v>7.9488159349761203</v>
      </c>
      <c r="D9" s="82">
        <f t="shared" si="4"/>
        <v>9.2563364572539428E-2</v>
      </c>
      <c r="E9" s="82">
        <f t="shared" si="1"/>
        <v>0.45903036580374335</v>
      </c>
      <c r="F9" s="83" t="s">
        <v>364</v>
      </c>
      <c r="G9" s="88"/>
      <c r="H9" s="147" t="s">
        <v>77</v>
      </c>
      <c r="I9" s="79">
        <v>2.2441634812991098</v>
      </c>
      <c r="J9" s="79">
        <v>4.9492684628352102</v>
      </c>
      <c r="K9" s="79">
        <v>2.2615141638206299E-2</v>
      </c>
      <c r="L9" s="82">
        <f t="shared" si="2"/>
        <v>6.157545286604367E-2</v>
      </c>
      <c r="M9" s="89">
        <f t="shared" si="3"/>
        <v>0.70832737426708126</v>
      </c>
      <c r="N9" s="91" t="s">
        <v>364</v>
      </c>
    </row>
    <row r="10" spans="1:14" x14ac:dyDescent="0.2">
      <c r="A10" s="167"/>
      <c r="B10" s="147" t="s">
        <v>70</v>
      </c>
      <c r="C10" s="79">
        <v>7.3196698383043799</v>
      </c>
      <c r="D10" s="82">
        <f t="shared" si="4"/>
        <v>8.5237005528374266E-2</v>
      </c>
      <c r="E10" s="82">
        <f t="shared" si="1"/>
        <v>0.54426737133211756</v>
      </c>
      <c r="F10" s="83" t="s">
        <v>364</v>
      </c>
      <c r="G10" s="88"/>
      <c r="H10" s="147" t="s">
        <v>154</v>
      </c>
      <c r="I10" s="79">
        <v>6.5937522895404896</v>
      </c>
      <c r="J10" s="79">
        <v>6.72907667423428</v>
      </c>
      <c r="K10" s="79">
        <v>1.9991934309059298E-2</v>
      </c>
      <c r="L10" s="82">
        <f t="shared" si="2"/>
        <v>5.4433106298517921E-2</v>
      </c>
      <c r="M10" s="89">
        <f t="shared" si="3"/>
        <v>0.7627604805655992</v>
      </c>
      <c r="N10" s="91" t="s">
        <v>364</v>
      </c>
    </row>
    <row r="11" spans="1:14" x14ac:dyDescent="0.2">
      <c r="A11" s="167"/>
      <c r="B11" s="147" t="s">
        <v>154</v>
      </c>
      <c r="C11" s="79">
        <v>6.72907667423428</v>
      </c>
      <c r="D11" s="82">
        <f t="shared" si="4"/>
        <v>7.8359592488864191E-2</v>
      </c>
      <c r="E11" s="82">
        <f t="shared" si="1"/>
        <v>0.6226269638209817</v>
      </c>
      <c r="F11" s="83" t="s">
        <v>364</v>
      </c>
      <c r="G11" s="88"/>
      <c r="H11" s="147" t="s">
        <v>153</v>
      </c>
      <c r="I11" s="79">
        <v>14.594105555324401</v>
      </c>
      <c r="J11" s="79">
        <v>10.794938737464101</v>
      </c>
      <c r="K11" s="79">
        <v>1.9877457060258098E-2</v>
      </c>
      <c r="L11" s="82">
        <f t="shared" si="2"/>
        <v>5.41214129847832E-2</v>
      </c>
      <c r="M11" s="89">
        <f t="shared" si="3"/>
        <v>0.81688189355038243</v>
      </c>
      <c r="N11" s="91" t="s">
        <v>364</v>
      </c>
    </row>
    <row r="12" spans="1:14" x14ac:dyDescent="0.2">
      <c r="A12" s="167"/>
      <c r="B12" s="147" t="s">
        <v>77</v>
      </c>
      <c r="C12" s="79">
        <v>4.9492684628352102</v>
      </c>
      <c r="D12" s="82">
        <f t="shared" si="4"/>
        <v>5.7633859538372065E-2</v>
      </c>
      <c r="E12" s="82">
        <f t="shared" si="1"/>
        <v>0.68026082335935378</v>
      </c>
      <c r="F12" s="83" t="s">
        <v>364</v>
      </c>
      <c r="G12" s="88"/>
      <c r="H12" s="147" t="s">
        <v>63</v>
      </c>
      <c r="I12" s="79">
        <v>3.3392436529122902</v>
      </c>
      <c r="J12" s="79">
        <v>4.3259630806027802</v>
      </c>
      <c r="K12" s="79">
        <v>1.5584053855044201E-2</v>
      </c>
      <c r="L12" s="82">
        <f t="shared" si="2"/>
        <v>4.2431534985038891E-2</v>
      </c>
      <c r="M12" s="89">
        <f t="shared" si="3"/>
        <v>0.85931342853542136</v>
      </c>
      <c r="N12" s="91" t="s">
        <v>381</v>
      </c>
    </row>
    <row r="13" spans="1:14" x14ac:dyDescent="0.2">
      <c r="A13" s="167"/>
      <c r="B13" s="147" t="s">
        <v>82</v>
      </c>
      <c r="C13" s="79">
        <v>4.6398520752298902</v>
      </c>
      <c r="D13" s="82">
        <f t="shared" si="4"/>
        <v>5.4030728943209351E-2</v>
      </c>
      <c r="E13" s="82">
        <f t="shared" si="1"/>
        <v>0.73429155230256316</v>
      </c>
      <c r="F13" s="83" t="s">
        <v>364</v>
      </c>
      <c r="G13" s="88"/>
      <c r="H13" s="147" t="s">
        <v>82</v>
      </c>
      <c r="I13" s="79">
        <v>4.8507261921301303</v>
      </c>
      <c r="J13" s="79">
        <v>4.6398520752298902</v>
      </c>
      <c r="K13" s="79">
        <v>1.2861341322937101E-2</v>
      </c>
      <c r="L13" s="82">
        <f t="shared" si="2"/>
        <v>3.5018260291887586E-2</v>
      </c>
      <c r="M13" s="89">
        <f t="shared" si="3"/>
        <v>0.89433168882730896</v>
      </c>
      <c r="N13" s="91" t="s">
        <v>381</v>
      </c>
    </row>
    <row r="14" spans="1:14" x14ac:dyDescent="0.2">
      <c r="A14" s="167"/>
      <c r="B14" s="147" t="s">
        <v>63</v>
      </c>
      <c r="C14" s="79">
        <v>4.3259630806027802</v>
      </c>
      <c r="D14" s="82">
        <f t="shared" si="4"/>
        <v>5.0375515175189907E-2</v>
      </c>
      <c r="E14" s="82">
        <f t="shared" si="1"/>
        <v>0.78466706747775306</v>
      </c>
      <c r="F14" s="83" t="s">
        <v>364</v>
      </c>
      <c r="G14" s="88"/>
      <c r="H14" s="147" t="s">
        <v>85</v>
      </c>
      <c r="I14" s="79">
        <v>6.5202025075199996</v>
      </c>
      <c r="J14" s="79">
        <v>1.9257306013323801</v>
      </c>
      <c r="K14" s="79">
        <v>8.3459028452628897E-3</v>
      </c>
      <c r="L14" s="82">
        <f t="shared" si="2"/>
        <v>2.2723835008173075E-2</v>
      </c>
      <c r="M14" s="89">
        <f t="shared" si="3"/>
        <v>0.91705552383548206</v>
      </c>
      <c r="N14" s="91" t="s">
        <v>381</v>
      </c>
    </row>
    <row r="15" spans="1:14" x14ac:dyDescent="0.2">
      <c r="A15" s="167"/>
      <c r="B15" s="147" t="s">
        <v>55</v>
      </c>
      <c r="C15" s="79">
        <v>4.32592940090416</v>
      </c>
      <c r="D15" s="82">
        <f t="shared" si="4"/>
        <v>5.0375122977628965E-2</v>
      </c>
      <c r="E15" s="82">
        <f t="shared" si="1"/>
        <v>0.83504219045538197</v>
      </c>
      <c r="F15" s="83" t="s">
        <v>364</v>
      </c>
      <c r="G15" s="88"/>
      <c r="H15" s="147" t="s">
        <v>66</v>
      </c>
      <c r="I15" s="79">
        <v>0.87816788192657302</v>
      </c>
      <c r="J15" s="79">
        <v>1.523023822461</v>
      </c>
      <c r="K15" s="79">
        <v>6.3897711312359603E-3</v>
      </c>
      <c r="L15" s="82">
        <f t="shared" si="2"/>
        <v>1.739777081260999E-2</v>
      </c>
      <c r="M15" s="89">
        <f t="shared" si="3"/>
        <v>0.93445329464809201</v>
      </c>
      <c r="N15" s="91" t="s">
        <v>381</v>
      </c>
    </row>
    <row r="16" spans="1:14" x14ac:dyDescent="0.2">
      <c r="A16" s="167"/>
      <c r="B16" s="147" t="s">
        <v>75</v>
      </c>
      <c r="C16" s="79">
        <v>2.0368957677092099</v>
      </c>
      <c r="D16" s="82">
        <f t="shared" si="4"/>
        <v>2.371949823534272E-2</v>
      </c>
      <c r="E16" s="82">
        <f t="shared" si="1"/>
        <v>0.85876168869072467</v>
      </c>
      <c r="F16" s="83" t="s">
        <v>381</v>
      </c>
      <c r="G16" s="88"/>
      <c r="H16" s="147" t="s">
        <v>75</v>
      </c>
      <c r="I16" s="79">
        <v>2.1985305491106</v>
      </c>
      <c r="J16" s="79">
        <v>2.0368957677092099</v>
      </c>
      <c r="K16" s="79">
        <v>5.43644945897031E-3</v>
      </c>
      <c r="L16" s="82">
        <f t="shared" si="2"/>
        <v>1.4802111026973232E-2</v>
      </c>
      <c r="M16" s="89">
        <f t="shared" si="3"/>
        <v>0.94925540567506528</v>
      </c>
      <c r="N16" s="91" t="s">
        <v>381</v>
      </c>
    </row>
    <row r="17" spans="1:16" x14ac:dyDescent="0.2">
      <c r="A17" s="167"/>
      <c r="B17" s="147" t="s">
        <v>80</v>
      </c>
      <c r="C17" s="79">
        <v>1.93121660609142</v>
      </c>
      <c r="D17" s="82">
        <f t="shared" si="4"/>
        <v>2.2488872335263026E-2</v>
      </c>
      <c r="E17" s="82">
        <f t="shared" si="1"/>
        <v>0.88125056102598764</v>
      </c>
      <c r="F17" s="83" t="s">
        <v>381</v>
      </c>
      <c r="G17" s="88"/>
      <c r="H17" s="147" t="s">
        <v>62</v>
      </c>
      <c r="I17" s="79">
        <v>1.5126019914772</v>
      </c>
      <c r="J17" s="79">
        <v>1.38424150307048</v>
      </c>
      <c r="K17" s="79">
        <v>3.63830522594199E-3</v>
      </c>
      <c r="L17" s="82">
        <f t="shared" si="2"/>
        <v>9.9062077760234696E-3</v>
      </c>
      <c r="M17" s="89">
        <f t="shared" si="3"/>
        <v>0.95916161345108875</v>
      </c>
      <c r="N17" s="91" t="s">
        <v>381</v>
      </c>
    </row>
    <row r="18" spans="1:16" x14ac:dyDescent="0.2">
      <c r="A18" s="167"/>
      <c r="B18" s="147" t="s">
        <v>85</v>
      </c>
      <c r="C18" s="79">
        <v>1.9257306013323801</v>
      </c>
      <c r="D18" s="82">
        <f t="shared" si="4"/>
        <v>2.2424988221866553E-2</v>
      </c>
      <c r="E18" s="82">
        <f t="shared" si="1"/>
        <v>0.9036755492478542</v>
      </c>
      <c r="F18" s="83" t="s">
        <v>381</v>
      </c>
      <c r="G18" s="88"/>
      <c r="H18" s="147" t="s">
        <v>80</v>
      </c>
      <c r="I18" s="79">
        <v>2.9093660442599498</v>
      </c>
      <c r="J18" s="79">
        <v>1.93121660609142</v>
      </c>
      <c r="K18" s="79">
        <v>2.6498500389613802E-3</v>
      </c>
      <c r="L18" s="82">
        <f t="shared" si="2"/>
        <v>7.2148880951732035E-3</v>
      </c>
      <c r="M18" s="89">
        <f t="shared" si="3"/>
        <v>0.96637650154626198</v>
      </c>
      <c r="N18" s="91" t="s">
        <v>381</v>
      </c>
    </row>
    <row r="19" spans="1:16" x14ac:dyDescent="0.2">
      <c r="A19" s="167"/>
      <c r="B19" s="147" t="s">
        <v>66</v>
      </c>
      <c r="C19" s="79">
        <v>1.523023822461</v>
      </c>
      <c r="D19" s="82">
        <f t="shared" si="4"/>
        <v>1.7735498026920107E-2</v>
      </c>
      <c r="E19" s="82">
        <f t="shared" si="1"/>
        <v>0.9214110472747743</v>
      </c>
      <c r="F19" s="83" t="s">
        <v>381</v>
      </c>
      <c r="G19" s="88"/>
      <c r="H19" s="147" t="s">
        <v>70</v>
      </c>
      <c r="I19" s="79">
        <v>15.1221131081763</v>
      </c>
      <c r="J19" s="79">
        <v>7.3196698383043799</v>
      </c>
      <c r="K19" s="79">
        <v>2.3899419394887399E-3</v>
      </c>
      <c r="L19" s="82">
        <f t="shared" si="2"/>
        <v>6.5072224442297112E-3</v>
      </c>
      <c r="M19" s="89">
        <f t="shared" si="3"/>
        <v>0.97288372399049172</v>
      </c>
      <c r="N19" s="91" t="s">
        <v>381</v>
      </c>
    </row>
    <row r="20" spans="1:16" x14ac:dyDescent="0.2">
      <c r="A20" s="167"/>
      <c r="B20" s="147" t="s">
        <v>62</v>
      </c>
      <c r="C20" s="79">
        <v>1.38424150307048</v>
      </c>
      <c r="D20" s="82">
        <f t="shared" si="4"/>
        <v>1.6119388340766469E-2</v>
      </c>
      <c r="E20" s="82">
        <f t="shared" si="1"/>
        <v>0.93753043561554072</v>
      </c>
      <c r="F20" s="83" t="s">
        <v>381</v>
      </c>
      <c r="G20" s="88"/>
      <c r="H20" s="147" t="s">
        <v>86</v>
      </c>
      <c r="I20" s="79">
        <v>1.9771599648839</v>
      </c>
      <c r="J20" s="79">
        <v>1.3714643279797101</v>
      </c>
      <c r="K20" s="79">
        <v>2.1518514845709699E-3</v>
      </c>
      <c r="L20" s="82">
        <f t="shared" si="2"/>
        <v>5.858960858289592E-3</v>
      </c>
      <c r="M20" s="89">
        <f t="shared" si="3"/>
        <v>0.97874268484878135</v>
      </c>
      <c r="N20" s="91" t="s">
        <v>381</v>
      </c>
    </row>
    <row r="21" spans="1:16" x14ac:dyDescent="0.2">
      <c r="A21" s="167"/>
      <c r="B21" s="147" t="s">
        <v>86</v>
      </c>
      <c r="C21" s="79">
        <v>1.3714643279797101</v>
      </c>
      <c r="D21" s="82">
        <f t="shared" si="4"/>
        <v>1.5970599096455245E-2</v>
      </c>
      <c r="E21" s="82">
        <f t="shared" si="1"/>
        <v>0.95350103471199599</v>
      </c>
      <c r="F21" s="83" t="s">
        <v>381</v>
      </c>
      <c r="G21" s="88"/>
      <c r="H21" s="147" t="s">
        <v>65</v>
      </c>
      <c r="I21" s="79">
        <v>1.28677980300905</v>
      </c>
      <c r="J21" s="79">
        <v>1.0153584874133501</v>
      </c>
      <c r="K21" s="79">
        <v>2.1305279028992598E-3</v>
      </c>
      <c r="L21" s="82">
        <f t="shared" si="2"/>
        <v>5.8009020046610382E-3</v>
      </c>
      <c r="M21" s="89">
        <f t="shared" si="3"/>
        <v>0.98454358685344234</v>
      </c>
      <c r="N21" s="91" t="s">
        <v>381</v>
      </c>
    </row>
    <row r="22" spans="1:16" x14ac:dyDescent="0.2">
      <c r="A22" s="167"/>
      <c r="B22" s="147" t="s">
        <v>65</v>
      </c>
      <c r="C22" s="79">
        <v>1.0153584874133501</v>
      </c>
      <c r="D22" s="82">
        <f t="shared" si="4"/>
        <v>1.1823773328139905E-2</v>
      </c>
      <c r="E22" s="82">
        <f t="shared" si="1"/>
        <v>0.96532480804013587</v>
      </c>
      <c r="F22" s="83" t="s">
        <v>381</v>
      </c>
      <c r="G22" s="88"/>
      <c r="H22" s="147" t="s">
        <v>141</v>
      </c>
      <c r="I22" s="79">
        <v>0.69459566231692604</v>
      </c>
      <c r="J22" s="79">
        <v>0.499088688828353</v>
      </c>
      <c r="K22" s="79">
        <v>8.5871403712089295E-4</v>
      </c>
      <c r="L22" s="82">
        <f t="shared" si="2"/>
        <v>2.3380665292327312E-3</v>
      </c>
      <c r="M22" s="89">
        <f t="shared" si="3"/>
        <v>0.98688165338267508</v>
      </c>
      <c r="N22" s="91" t="s">
        <v>381</v>
      </c>
    </row>
    <row r="23" spans="1:16" x14ac:dyDescent="0.2">
      <c r="A23" s="167"/>
      <c r="B23" s="147" t="s">
        <v>59</v>
      </c>
      <c r="C23" s="79">
        <v>0.97305336990018099</v>
      </c>
      <c r="D23" s="82">
        <f t="shared" si="4"/>
        <v>1.1331133411995292E-2</v>
      </c>
      <c r="E23" s="82">
        <f t="shared" si="1"/>
        <v>0.97665594145213119</v>
      </c>
      <c r="F23" s="83" t="s">
        <v>381</v>
      </c>
      <c r="G23" s="88"/>
      <c r="H23" s="147" t="s">
        <v>58</v>
      </c>
      <c r="I23" s="79">
        <v>0.28859612400000001</v>
      </c>
      <c r="J23" s="79">
        <v>3.0982319999999998E-3</v>
      </c>
      <c r="K23" s="79">
        <v>8.5780605287934903E-4</v>
      </c>
      <c r="L23" s="82">
        <f t="shared" si="2"/>
        <v>2.3355943120888932E-3</v>
      </c>
      <c r="M23" s="89">
        <f t="shared" si="3"/>
        <v>0.98921724769476393</v>
      </c>
      <c r="N23" s="91" t="s">
        <v>381</v>
      </c>
    </row>
    <row r="24" spans="1:16" x14ac:dyDescent="0.2">
      <c r="A24" s="167"/>
      <c r="B24" s="147" t="s">
        <v>141</v>
      </c>
      <c r="C24" s="79">
        <v>0.499088688828353</v>
      </c>
      <c r="D24" s="82">
        <f t="shared" si="4"/>
        <v>5.8118502976995034E-3</v>
      </c>
      <c r="E24" s="82">
        <f t="shared" si="1"/>
        <v>0.98246779174983068</v>
      </c>
      <c r="F24" s="83" t="s">
        <v>381</v>
      </c>
      <c r="G24" s="88"/>
      <c r="H24" s="147" t="s">
        <v>60</v>
      </c>
      <c r="I24" s="79">
        <v>0.58396316767290501</v>
      </c>
      <c r="J24" s="79">
        <v>0.43063127500094001</v>
      </c>
      <c r="K24" s="79">
        <v>7.87559471339005E-4</v>
      </c>
      <c r="L24" s="82">
        <f t="shared" si="2"/>
        <v>2.1443301962219088E-3</v>
      </c>
      <c r="M24" s="89">
        <f t="shared" si="3"/>
        <v>0.99136157789098589</v>
      </c>
      <c r="N24" s="91" t="s">
        <v>381</v>
      </c>
    </row>
    <row r="25" spans="1:16" x14ac:dyDescent="0.2">
      <c r="A25" s="167"/>
      <c r="B25" s="147" t="s">
        <v>60</v>
      </c>
      <c r="C25" s="79">
        <v>0.43063127500094001</v>
      </c>
      <c r="D25" s="82">
        <f t="shared" si="4"/>
        <v>5.0146688551254322E-3</v>
      </c>
      <c r="E25" s="82">
        <f t="shared" si="1"/>
        <v>0.98748246060495615</v>
      </c>
      <c r="F25" s="83" t="s">
        <v>381</v>
      </c>
      <c r="G25" s="88"/>
      <c r="H25" s="147" t="s">
        <v>155</v>
      </c>
      <c r="I25" s="79">
        <v>6.3691169689151497E-3</v>
      </c>
      <c r="J25" s="79">
        <v>0.102428950938371</v>
      </c>
      <c r="K25" s="79">
        <v>5.8971441317376796E-4</v>
      </c>
      <c r="L25" s="82">
        <f t="shared" si="2"/>
        <v>1.6056468994853487E-3</v>
      </c>
      <c r="M25" s="89">
        <f t="shared" si="3"/>
        <v>0.99296722479047128</v>
      </c>
      <c r="N25" s="91" t="s">
        <v>381</v>
      </c>
    </row>
    <row r="26" spans="1:16" x14ac:dyDescent="0.2">
      <c r="A26" s="167"/>
      <c r="B26" s="147" t="s">
        <v>56</v>
      </c>
      <c r="C26" s="79">
        <v>0.26330411537869303</v>
      </c>
      <c r="D26" s="82">
        <f t="shared" si="4"/>
        <v>3.0661566483135786E-3</v>
      </c>
      <c r="E26" s="82">
        <f t="shared" si="1"/>
        <v>0.9905486172532697</v>
      </c>
      <c r="F26" s="83" t="s">
        <v>381</v>
      </c>
      <c r="G26" s="88"/>
      <c r="H26" s="147" t="s">
        <v>78</v>
      </c>
      <c r="I26" s="79">
        <v>6.3898303415697605E-2</v>
      </c>
      <c r="J26" s="79">
        <v>0.126937408312464</v>
      </c>
      <c r="K26" s="79">
        <v>5.6077530757903495E-4</v>
      </c>
      <c r="L26" s="82">
        <f t="shared" si="2"/>
        <v>1.5268528525126995E-3</v>
      </c>
      <c r="M26" s="89">
        <f t="shared" si="3"/>
        <v>0.99449407764298403</v>
      </c>
      <c r="N26" s="91" t="s">
        <v>381</v>
      </c>
    </row>
    <row r="27" spans="1:16" x14ac:dyDescent="0.2">
      <c r="A27" s="167"/>
      <c r="B27" s="147" t="s">
        <v>78</v>
      </c>
      <c r="C27" s="79">
        <v>0.126937408312464</v>
      </c>
      <c r="D27" s="82">
        <f t="shared" si="4"/>
        <v>1.4781765862534341E-3</v>
      </c>
      <c r="E27" s="82">
        <f t="shared" si="1"/>
        <v>0.99202679383952319</v>
      </c>
      <c r="F27" s="83" t="s">
        <v>381</v>
      </c>
      <c r="G27" s="88"/>
      <c r="H27" s="147" t="s">
        <v>59</v>
      </c>
      <c r="I27" s="79">
        <v>2.0331417350332299</v>
      </c>
      <c r="J27" s="79">
        <v>0.97305336990018099</v>
      </c>
      <c r="K27" s="79">
        <v>3.8710798584987898E-4</v>
      </c>
      <c r="L27" s="82">
        <f t="shared" si="2"/>
        <v>1.0539995688772915E-3</v>
      </c>
      <c r="M27" s="89">
        <f t="shared" si="3"/>
        <v>0.99554807721186134</v>
      </c>
      <c r="N27" s="91" t="s">
        <v>381</v>
      </c>
    </row>
    <row r="28" spans="1:16" x14ac:dyDescent="0.2">
      <c r="A28" s="167"/>
      <c r="B28" s="147" t="s">
        <v>155</v>
      </c>
      <c r="C28" s="79">
        <v>0.102428950938371</v>
      </c>
      <c r="D28" s="82">
        <f t="shared" si="4"/>
        <v>1.1927774408226591E-3</v>
      </c>
      <c r="E28" s="82">
        <f t="shared" si="1"/>
        <v>0.99321957128034588</v>
      </c>
      <c r="F28" s="83" t="s">
        <v>381</v>
      </c>
      <c r="G28" s="92"/>
      <c r="H28" s="147" t="s">
        <v>149</v>
      </c>
      <c r="I28" s="79">
        <v>5.1771002642129499E-2</v>
      </c>
      <c r="J28" s="79">
        <v>8.6337675935066402E-2</v>
      </c>
      <c r="K28" s="79">
        <v>3.5618609453925602E-4</v>
      </c>
      <c r="L28" s="82">
        <f t="shared" si="2"/>
        <v>9.6980688543596839E-4</v>
      </c>
      <c r="M28" s="89">
        <f t="shared" si="3"/>
        <v>0.99651788409729736</v>
      </c>
      <c r="N28" s="91" t="s">
        <v>381</v>
      </c>
    </row>
    <row r="29" spans="1:16" x14ac:dyDescent="0.2">
      <c r="A29" s="167"/>
      <c r="B29" s="147" t="s">
        <v>84</v>
      </c>
      <c r="C29" s="79">
        <v>9.5201667510507196E-2</v>
      </c>
      <c r="D29" s="82">
        <f t="shared" si="4"/>
        <v>1.1086162681052487E-3</v>
      </c>
      <c r="E29" s="82">
        <f t="shared" si="1"/>
        <v>0.99432818754845109</v>
      </c>
      <c r="F29" s="83" t="s">
        <v>381</v>
      </c>
      <c r="G29" s="2"/>
      <c r="H29" s="147" t="s">
        <v>84</v>
      </c>
      <c r="I29" s="79">
        <v>9.0081179136E-2</v>
      </c>
      <c r="J29" s="79">
        <v>9.5201667510507196E-2</v>
      </c>
      <c r="K29" s="79">
        <v>2.9257580882751001E-4</v>
      </c>
      <c r="L29" s="82">
        <f t="shared" ref="L29:L47" si="5">IF(ISNUMBER(K29/SUM(K$5:K$48)),(K29/SUM(K$5:K$48)),"NA")</f>
        <v>7.9661176632948253E-4</v>
      </c>
      <c r="M29" s="89">
        <f t="shared" ref="M29:M47" si="6">IF(ISNUMBER(M28),M28+L29,L29)</f>
        <v>0.99731449586362686</v>
      </c>
      <c r="N29" s="91" t="s">
        <v>381</v>
      </c>
    </row>
    <row r="30" spans="1:16" s="20" customFormat="1" x14ac:dyDescent="0.2">
      <c r="A30" s="168"/>
      <c r="B30" s="147" t="s">
        <v>149</v>
      </c>
      <c r="C30" s="79">
        <v>8.6337675935066402E-2</v>
      </c>
      <c r="D30" s="82">
        <f t="shared" si="4"/>
        <v>1.0053957519331241E-3</v>
      </c>
      <c r="E30" s="82">
        <f t="shared" si="1"/>
        <v>0.99533358330038424</v>
      </c>
      <c r="F30" s="83" t="s">
        <v>381</v>
      </c>
      <c r="G30" s="95"/>
      <c r="H30" s="147" t="s">
        <v>148</v>
      </c>
      <c r="I30" s="79">
        <v>2.818824529428E-2</v>
      </c>
      <c r="J30" s="79">
        <v>4.3070838419305299E-2</v>
      </c>
      <c r="K30" s="79">
        <v>1.7051879830655799E-4</v>
      </c>
      <c r="L30" s="82">
        <f t="shared" si="5"/>
        <v>4.6428063090975404E-4</v>
      </c>
      <c r="M30" s="89">
        <f t="shared" si="6"/>
        <v>0.99777877649453661</v>
      </c>
      <c r="N30" s="91" t="s">
        <v>381</v>
      </c>
    </row>
    <row r="31" spans="1:16" s="20" customFormat="1" x14ac:dyDescent="0.2">
      <c r="A31" s="168"/>
      <c r="B31" s="147" t="s">
        <v>57</v>
      </c>
      <c r="C31" s="79">
        <v>7.4503136459583605E-2</v>
      </c>
      <c r="D31" s="82">
        <f t="shared" si="4"/>
        <v>8.6758342856593134E-4</v>
      </c>
      <c r="E31" s="82">
        <f t="shared" si="1"/>
        <v>0.9962011667289502</v>
      </c>
      <c r="F31" s="83"/>
      <c r="G31" s="95"/>
      <c r="H31" s="147" t="s">
        <v>56</v>
      </c>
      <c r="I31" s="79">
        <v>0.466772122459086</v>
      </c>
      <c r="J31" s="79">
        <v>0.26330411537869303</v>
      </c>
      <c r="K31" s="79">
        <v>1.48429014301067E-4</v>
      </c>
      <c r="L31" s="82">
        <f t="shared" si="5"/>
        <v>4.0413559730300991E-4</v>
      </c>
      <c r="M31" s="89">
        <f t="shared" si="6"/>
        <v>0.99818291209183962</v>
      </c>
      <c r="N31" s="91" t="s">
        <v>381</v>
      </c>
      <c r="P31" s="150"/>
    </row>
    <row r="32" spans="1:16" s="20" customFormat="1" x14ac:dyDescent="0.2">
      <c r="A32" s="168"/>
      <c r="B32" s="147" t="s">
        <v>140</v>
      </c>
      <c r="C32" s="79">
        <v>5.11375945154105E-2</v>
      </c>
      <c r="D32" s="82">
        <f t="shared" si="4"/>
        <v>5.954934474787099E-4</v>
      </c>
      <c r="E32" s="82">
        <f t="shared" si="1"/>
        <v>0.99679666017642887</v>
      </c>
      <c r="F32" s="83"/>
      <c r="G32" s="95"/>
      <c r="H32" s="147" t="s">
        <v>140</v>
      </c>
      <c r="I32" s="79">
        <v>5.5628734513415198E-2</v>
      </c>
      <c r="J32" s="79">
        <v>5.11375945154105E-2</v>
      </c>
      <c r="K32" s="79">
        <v>1.35170351837229E-4</v>
      </c>
      <c r="L32" s="82">
        <f t="shared" si="5"/>
        <v>3.68035529540021E-4</v>
      </c>
      <c r="M32" s="89">
        <f t="shared" si="6"/>
        <v>0.99855094762137964</v>
      </c>
      <c r="N32" s="91" t="s">
        <v>381</v>
      </c>
      <c r="P32" s="150"/>
    </row>
    <row r="33" spans="1:16" s="20" customFormat="1" x14ac:dyDescent="0.2">
      <c r="A33" s="168"/>
      <c r="B33" s="147" t="s">
        <v>142</v>
      </c>
      <c r="C33" s="79">
        <v>5.0209161969297797E-2</v>
      </c>
      <c r="D33" s="82">
        <f t="shared" si="4"/>
        <v>5.84681920208504E-4</v>
      </c>
      <c r="E33" s="82">
        <f t="shared" si="1"/>
        <v>0.99738134209663742</v>
      </c>
      <c r="F33" s="83"/>
      <c r="G33" s="95"/>
      <c r="H33" s="147" t="s">
        <v>150</v>
      </c>
      <c r="I33" s="79">
        <v>3.4661737943039998E-2</v>
      </c>
      <c r="J33" s="79">
        <v>3.8184334156799997E-2</v>
      </c>
      <c r="K33" s="79">
        <v>1.21808526039537E-4</v>
      </c>
      <c r="L33" s="82">
        <f t="shared" si="5"/>
        <v>3.3165457346322652E-4</v>
      </c>
      <c r="M33" s="89">
        <f t="shared" si="6"/>
        <v>0.99888260219484282</v>
      </c>
      <c r="N33" s="91" t="s">
        <v>381</v>
      </c>
      <c r="P33" s="150"/>
    </row>
    <row r="34" spans="1:16" s="20" customFormat="1" x14ac:dyDescent="0.2">
      <c r="A34" s="168"/>
      <c r="B34" s="147" t="s">
        <v>148</v>
      </c>
      <c r="C34" s="79">
        <v>4.3070838419305299E-2</v>
      </c>
      <c r="D34" s="82">
        <f t="shared" si="4"/>
        <v>5.0155667858763563E-4</v>
      </c>
      <c r="E34" s="82">
        <f t="shared" si="1"/>
        <v>0.99788289877522507</v>
      </c>
      <c r="F34" s="83"/>
      <c r="G34" s="95"/>
      <c r="H34" s="147" t="s">
        <v>146</v>
      </c>
      <c r="I34" s="79">
        <v>2.2457520200732099E-2</v>
      </c>
      <c r="J34" s="79">
        <v>3.0222864036374801E-2</v>
      </c>
      <c r="K34" s="79">
        <v>1.11523021262025E-4</v>
      </c>
      <c r="L34" s="82">
        <f t="shared" si="5"/>
        <v>3.0364968077835412E-4</v>
      </c>
      <c r="M34" s="89">
        <f t="shared" si="6"/>
        <v>0.99918625187562116</v>
      </c>
      <c r="N34" s="91" t="s">
        <v>381</v>
      </c>
      <c r="P34" s="150"/>
    </row>
    <row r="35" spans="1:16" s="20" customFormat="1" x14ac:dyDescent="0.2">
      <c r="A35" s="168"/>
      <c r="B35" s="147" t="s">
        <v>67</v>
      </c>
      <c r="C35" s="79">
        <v>3.9007721217000003E-2</v>
      </c>
      <c r="D35" s="82">
        <f t="shared" si="4"/>
        <v>4.5424198392436416E-4</v>
      </c>
      <c r="E35" s="82">
        <f t="shared" si="1"/>
        <v>0.99833714075914948</v>
      </c>
      <c r="F35" s="83"/>
      <c r="G35" s="95"/>
      <c r="H35" s="147" t="s">
        <v>142</v>
      </c>
      <c r="I35" s="79">
        <v>7.2191594243206203E-2</v>
      </c>
      <c r="J35" s="79">
        <v>5.0209161969297797E-2</v>
      </c>
      <c r="K35" s="79">
        <v>7.9362058582165205E-5</v>
      </c>
      <c r="L35" s="82">
        <f t="shared" si="5"/>
        <v>2.1608331160405235E-4</v>
      </c>
      <c r="M35" s="89">
        <f t="shared" si="6"/>
        <v>0.99940233518722521</v>
      </c>
      <c r="N35" s="91" t="s">
        <v>381</v>
      </c>
      <c r="P35" s="150"/>
    </row>
    <row r="36" spans="1:16" s="20" customFormat="1" x14ac:dyDescent="0.2">
      <c r="A36" s="168"/>
      <c r="B36" s="147" t="s">
        <v>150</v>
      </c>
      <c r="C36" s="79">
        <v>3.8184334156799997E-2</v>
      </c>
      <c r="D36" s="82">
        <f t="shared" si="4"/>
        <v>4.4465370344824398E-4</v>
      </c>
      <c r="E36" s="82">
        <f t="shared" si="1"/>
        <v>0.99878179446259774</v>
      </c>
      <c r="F36" s="83"/>
      <c r="G36" s="95"/>
      <c r="H36" s="147" t="s">
        <v>152</v>
      </c>
      <c r="I36" s="79">
        <v>1.73447504230284E-2</v>
      </c>
      <c r="J36" s="79">
        <v>7.2467429062484498E-5</v>
      </c>
      <c r="K36" s="79">
        <v>5.22308051661801E-5</v>
      </c>
      <c r="L36" s="82">
        <f t="shared" si="5"/>
        <v>1.4221160022417255E-4</v>
      </c>
      <c r="M36" s="89">
        <f t="shared" si="6"/>
        <v>0.99954454678744942</v>
      </c>
      <c r="N36" s="91" t="s">
        <v>381</v>
      </c>
      <c r="P36" s="150"/>
    </row>
    <row r="37" spans="1:16" s="20" customFormat="1" x14ac:dyDescent="0.2">
      <c r="A37" s="168"/>
      <c r="B37" s="147" t="s">
        <v>146</v>
      </c>
      <c r="C37" s="79">
        <v>3.0222864036374801E-2</v>
      </c>
      <c r="D37" s="82">
        <f t="shared" si="4"/>
        <v>3.5194298183653379E-4</v>
      </c>
      <c r="E37" s="82">
        <f t="shared" si="1"/>
        <v>0.99913373744443423</v>
      </c>
      <c r="F37" s="83"/>
      <c r="G37" s="95"/>
      <c r="H37" s="147" t="s">
        <v>57</v>
      </c>
      <c r="I37" s="79">
        <v>0.16121748412234599</v>
      </c>
      <c r="J37" s="79">
        <v>7.4503136459583605E-2</v>
      </c>
      <c r="K37" s="79">
        <v>4.64818962822466E-5</v>
      </c>
      <c r="L37" s="82">
        <f t="shared" si="5"/>
        <v>1.2655873924824175E-4</v>
      </c>
      <c r="M37" s="89">
        <f t="shared" si="6"/>
        <v>0.99967110552669769</v>
      </c>
      <c r="N37" s="91" t="s">
        <v>381</v>
      </c>
      <c r="P37" s="150"/>
    </row>
    <row r="38" spans="1:16" s="20" customFormat="1" x14ac:dyDescent="0.2">
      <c r="A38" s="168"/>
      <c r="B38" s="147" t="s">
        <v>61</v>
      </c>
      <c r="C38" s="79">
        <v>2.0071196572554201E-2</v>
      </c>
      <c r="D38" s="82">
        <f t="shared" si="4"/>
        <v>2.3372757665422272E-4</v>
      </c>
      <c r="E38" s="82">
        <f t="shared" si="1"/>
        <v>0.99936746502108842</v>
      </c>
      <c r="F38" s="83"/>
      <c r="G38" s="95"/>
      <c r="H38" s="147" t="s">
        <v>174</v>
      </c>
      <c r="I38" s="79">
        <v>1.2375000000000001E-3</v>
      </c>
      <c r="J38" s="79">
        <v>8.3085750000000003E-3</v>
      </c>
      <c r="K38" s="79">
        <v>4.5646300855609702E-5</v>
      </c>
      <c r="L38" s="82">
        <f t="shared" si="5"/>
        <v>1.2428361899336624E-4</v>
      </c>
      <c r="M38" s="89">
        <f t="shared" si="6"/>
        <v>0.9997953891456911</v>
      </c>
      <c r="N38" s="91" t="s">
        <v>381</v>
      </c>
      <c r="P38" s="150"/>
    </row>
    <row r="39" spans="1:16" s="20" customFormat="1" x14ac:dyDescent="0.2">
      <c r="A39" s="168"/>
      <c r="B39" s="147" t="s">
        <v>71</v>
      </c>
      <c r="C39" s="79">
        <v>1.47993211116908E-2</v>
      </c>
      <c r="D39" s="82">
        <f t="shared" si="4"/>
        <v>1.7233698285298518E-4</v>
      </c>
      <c r="E39" s="82">
        <f t="shared" si="1"/>
        <v>0.99953980200394144</v>
      </c>
      <c r="F39" s="83"/>
      <c r="G39" s="95"/>
      <c r="H39" s="147" t="s">
        <v>151</v>
      </c>
      <c r="I39" s="79">
        <v>5.0302319709272002E-3</v>
      </c>
      <c r="J39" s="79">
        <v>6.5704511303526E-3</v>
      </c>
      <c r="K39" s="79">
        <v>2.3795853733543599E-5</v>
      </c>
      <c r="L39" s="82">
        <f t="shared" si="5"/>
        <v>6.4790240689967111E-5</v>
      </c>
      <c r="M39" s="89">
        <f t="shared" si="6"/>
        <v>0.99986017938638105</v>
      </c>
      <c r="N39" s="91" t="s">
        <v>381</v>
      </c>
      <c r="P39" s="150"/>
    </row>
    <row r="40" spans="1:16" s="20" customFormat="1" x14ac:dyDescent="0.2">
      <c r="A40" s="168"/>
      <c r="B40" s="147" t="s">
        <v>170</v>
      </c>
      <c r="C40" s="79">
        <v>1.038567024E-2</v>
      </c>
      <c r="D40" s="82">
        <f t="shared" si="4"/>
        <v>1.2094034993630545E-4</v>
      </c>
      <c r="E40" s="82">
        <f t="shared" si="1"/>
        <v>0.9996607423538777</v>
      </c>
      <c r="F40" s="83"/>
      <c r="G40" s="95"/>
      <c r="H40" s="147" t="s">
        <v>67</v>
      </c>
      <c r="I40" s="79">
        <v>7.9815118975860203E-2</v>
      </c>
      <c r="J40" s="79">
        <v>3.9007721217000003E-2</v>
      </c>
      <c r="K40" s="79">
        <v>1.0389118597020899E-5</v>
      </c>
      <c r="L40" s="82">
        <f t="shared" si="5"/>
        <v>2.8287007560008214E-5</v>
      </c>
      <c r="M40" s="89">
        <f t="shared" si="6"/>
        <v>0.99988846639394102</v>
      </c>
      <c r="N40" s="91" t="s">
        <v>381</v>
      </c>
      <c r="P40" s="150"/>
    </row>
    <row r="41" spans="1:16" s="20" customFormat="1" x14ac:dyDescent="0.2">
      <c r="A41" s="168"/>
      <c r="B41" s="147" t="s">
        <v>174</v>
      </c>
      <c r="C41" s="79">
        <v>8.3085750000000003E-3</v>
      </c>
      <c r="D41" s="82">
        <f t="shared" si="4"/>
        <v>9.6752731865289724E-5</v>
      </c>
      <c r="E41" s="82">
        <f t="shared" si="1"/>
        <v>0.99975749508574296</v>
      </c>
      <c r="F41" s="83"/>
      <c r="G41" s="95"/>
      <c r="H41" s="147" t="s">
        <v>170</v>
      </c>
      <c r="I41" s="79">
        <v>2.356308E-2</v>
      </c>
      <c r="J41" s="79">
        <v>1.038567024E-2</v>
      </c>
      <c r="K41" s="79">
        <v>9.7874708196269408E-6</v>
      </c>
      <c r="L41" s="82">
        <f t="shared" si="5"/>
        <v>2.6648869053004818E-5</v>
      </c>
      <c r="M41" s="89">
        <f t="shared" si="6"/>
        <v>0.99991511526299404</v>
      </c>
      <c r="N41" s="91" t="s">
        <v>381</v>
      </c>
      <c r="P41" s="150"/>
    </row>
    <row r="42" spans="1:16" s="20" customFormat="1" x14ac:dyDescent="0.2">
      <c r="A42" s="168"/>
      <c r="B42" s="147" t="s">
        <v>151</v>
      </c>
      <c r="C42" s="79">
        <v>6.5704511303526E-3</v>
      </c>
      <c r="D42" s="82">
        <f t="shared" si="4"/>
        <v>7.6512409943822475E-5</v>
      </c>
      <c r="E42" s="82">
        <f t="shared" si="1"/>
        <v>0.99983400749568674</v>
      </c>
      <c r="F42" s="83"/>
      <c r="G42" s="95"/>
      <c r="H42" s="147" t="s">
        <v>147</v>
      </c>
      <c r="I42" s="79">
        <v>2.0631355261150701E-3</v>
      </c>
      <c r="J42" s="79">
        <v>2.4857054531506801E-3</v>
      </c>
      <c r="K42" s="79">
        <v>8.5161970579998899E-6</v>
      </c>
      <c r="L42" s="82">
        <f t="shared" si="5"/>
        <v>2.3187504147968869E-5</v>
      </c>
      <c r="M42" s="89">
        <f t="shared" si="6"/>
        <v>0.99993830276714202</v>
      </c>
      <c r="N42" s="91" t="s">
        <v>381</v>
      </c>
      <c r="P42" s="150"/>
    </row>
    <row r="43" spans="1:16" s="20" customFormat="1" x14ac:dyDescent="0.2">
      <c r="A43" s="168"/>
      <c r="B43" s="147" t="s">
        <v>386</v>
      </c>
      <c r="C43" s="79">
        <v>5.4376910580000003E-3</v>
      </c>
      <c r="D43" s="82">
        <f t="shared" si="4"/>
        <v>6.332150397642888E-5</v>
      </c>
      <c r="E43" s="82">
        <f t="shared" si="1"/>
        <v>0.99989732899966322</v>
      </c>
      <c r="F43" s="83"/>
      <c r="G43" s="95"/>
      <c r="H43" s="147" t="s">
        <v>143</v>
      </c>
      <c r="I43" s="79">
        <v>1.89772069354286E-3</v>
      </c>
      <c r="J43" s="79">
        <v>2.2907045404714299E-3</v>
      </c>
      <c r="K43" s="79">
        <v>7.8589317378061294E-6</v>
      </c>
      <c r="L43" s="82">
        <f t="shared" si="5"/>
        <v>2.139793278947235E-5</v>
      </c>
      <c r="M43" s="89">
        <f t="shared" si="6"/>
        <v>0.99995970069993145</v>
      </c>
      <c r="N43" s="91" t="s">
        <v>381</v>
      </c>
      <c r="P43" s="150"/>
    </row>
    <row r="44" spans="1:16" s="20" customFormat="1" x14ac:dyDescent="0.2">
      <c r="A44" s="168"/>
      <c r="B44" s="147" t="s">
        <v>58</v>
      </c>
      <c r="C44" s="79">
        <v>3.0982319999999998E-3</v>
      </c>
      <c r="D44" s="82">
        <f t="shared" si="4"/>
        <v>3.6078678949454061E-5</v>
      </c>
      <c r="E44" s="82">
        <f t="shared" si="1"/>
        <v>0.99993340767861272</v>
      </c>
      <c r="F44" s="83"/>
      <c r="G44" s="95"/>
      <c r="H44" s="147" t="s">
        <v>386</v>
      </c>
      <c r="I44" s="79">
        <v>1.26102615715719E-2</v>
      </c>
      <c r="J44" s="79">
        <v>5.4376910580000003E-3</v>
      </c>
      <c r="K44" s="79">
        <v>5.9539429795359398E-6</v>
      </c>
      <c r="L44" s="82">
        <f t="shared" si="5"/>
        <v>1.6211118248499494E-5</v>
      </c>
      <c r="M44" s="89">
        <f t="shared" si="6"/>
        <v>0.99997591181817991</v>
      </c>
      <c r="N44" s="91" t="s">
        <v>381</v>
      </c>
      <c r="P44" s="150"/>
    </row>
    <row r="45" spans="1:16" s="20" customFormat="1" x14ac:dyDescent="0.2">
      <c r="A45" s="168"/>
      <c r="B45" s="147" t="s">
        <v>147</v>
      </c>
      <c r="C45" s="79">
        <v>2.4857054531506801E-3</v>
      </c>
      <c r="D45" s="82">
        <f t="shared" si="4"/>
        <v>2.8945853314771333E-5</v>
      </c>
      <c r="E45" s="82">
        <f t="shared" si="1"/>
        <v>0.99996235353192753</v>
      </c>
      <c r="F45" s="83"/>
      <c r="G45" s="95"/>
      <c r="H45" s="147" t="s">
        <v>61</v>
      </c>
      <c r="I45" s="79">
        <v>3.7716610237688901E-2</v>
      </c>
      <c r="J45" s="79">
        <v>2.0071196572554201E-2</v>
      </c>
      <c r="K45" s="79">
        <v>4.8309797235190502E-6</v>
      </c>
      <c r="L45" s="82">
        <f t="shared" si="5"/>
        <v>1.3153566270830287E-5</v>
      </c>
      <c r="M45" s="89">
        <f t="shared" si="6"/>
        <v>0.99998906538445076</v>
      </c>
      <c r="N45" s="91" t="s">
        <v>381</v>
      </c>
      <c r="P45" s="150"/>
    </row>
    <row r="46" spans="1:16" s="20" customFormat="1" x14ac:dyDescent="0.2">
      <c r="A46" s="168"/>
      <c r="B46" s="147" t="s">
        <v>143</v>
      </c>
      <c r="C46" s="79">
        <v>2.2907045404714299E-3</v>
      </c>
      <c r="D46" s="82">
        <f t="shared" si="4"/>
        <v>2.6675082332028532E-5</v>
      </c>
      <c r="E46" s="82">
        <f t="shared" si="1"/>
        <v>0.99998902861425953</v>
      </c>
      <c r="F46" s="83"/>
      <c r="G46" s="95"/>
      <c r="H46" s="147" t="s">
        <v>71</v>
      </c>
      <c r="I46" s="79">
        <v>2.80302503759783E-2</v>
      </c>
      <c r="J46" s="79">
        <v>1.47993211116908E-2</v>
      </c>
      <c r="K46" s="79">
        <v>2.8933995937696402E-6</v>
      </c>
      <c r="L46" s="82">
        <f t="shared" si="5"/>
        <v>7.8780134636788055E-6</v>
      </c>
      <c r="M46" s="89">
        <f t="shared" si="6"/>
        <v>0.99999694339791445</v>
      </c>
      <c r="N46" s="91" t="s">
        <v>381</v>
      </c>
      <c r="P46" s="150"/>
    </row>
    <row r="47" spans="1:16" s="20" customFormat="1" x14ac:dyDescent="0.2">
      <c r="A47" s="168"/>
      <c r="B47" s="147" t="s">
        <v>145</v>
      </c>
      <c r="C47" s="79">
        <v>8.6969285437056001E-4</v>
      </c>
      <c r="D47" s="82">
        <f t="shared" si="4"/>
        <v>1.0127507971472033E-5</v>
      </c>
      <c r="E47" s="82">
        <f t="shared" si="1"/>
        <v>0.999999156122231</v>
      </c>
      <c r="F47" s="83"/>
      <c r="G47" s="95"/>
      <c r="H47" s="147" t="s">
        <v>145</v>
      </c>
      <c r="I47" s="79">
        <v>2.0729665295955799E-3</v>
      </c>
      <c r="J47" s="79">
        <v>8.6969285437056001E-4</v>
      </c>
      <c r="K47" s="79">
        <v>1.1226143841451299E-6</v>
      </c>
      <c r="L47" s="82">
        <f t="shared" si="5"/>
        <v>3.0566020856084156E-6</v>
      </c>
      <c r="M47" s="89">
        <f t="shared" si="6"/>
        <v>1</v>
      </c>
      <c r="N47" s="91" t="s">
        <v>381</v>
      </c>
      <c r="P47" s="150"/>
    </row>
    <row r="48" spans="1:16" s="20" customFormat="1" ht="12.75" thickBot="1" x14ac:dyDescent="0.25">
      <c r="A48" s="168"/>
      <c r="B48" s="184" t="s">
        <v>152</v>
      </c>
      <c r="C48" s="81">
        <v>7.2467429062484498E-5</v>
      </c>
      <c r="D48" s="84">
        <f t="shared" si="4"/>
        <v>8.4387776881709151E-7</v>
      </c>
      <c r="E48" s="84">
        <f t="shared" si="1"/>
        <v>0.99999999999999978</v>
      </c>
      <c r="F48" s="85"/>
      <c r="G48" s="95"/>
      <c r="H48" s="185"/>
      <c r="I48" s="170">
        <f>SUM(I5:I47)</f>
        <v>167.20843100697761</v>
      </c>
      <c r="J48" s="170">
        <f>SUM(J5:J47)</f>
        <v>85.874319410103638</v>
      </c>
      <c r="K48" s="84"/>
      <c r="L48" s="84"/>
      <c r="M48" s="93"/>
      <c r="N48" s="162" t="s">
        <v>381</v>
      </c>
      <c r="P48" s="150"/>
    </row>
    <row r="49" spans="2:14" x14ac:dyDescent="0.2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14"/>
      <c r="M49" s="96"/>
      <c r="N49" s="96"/>
    </row>
    <row r="50" spans="2:14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14"/>
    </row>
    <row r="51" spans="2:14" x14ac:dyDescent="0.2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14"/>
    </row>
    <row r="52" spans="2:14" x14ac:dyDescent="0.2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14"/>
    </row>
    <row r="53" spans="2:14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14"/>
    </row>
    <row r="54" spans="2:14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14"/>
    </row>
    <row r="55" spans="2:14" x14ac:dyDescent="0.2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14"/>
    </row>
    <row r="56" spans="2:14" x14ac:dyDescent="0.2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14"/>
    </row>
    <row r="57" spans="2:14" x14ac:dyDescent="0.2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14"/>
    </row>
    <row r="58" spans="2:14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14"/>
    </row>
    <row r="59" spans="2:14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14"/>
    </row>
    <row r="60" spans="2:14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14"/>
    </row>
    <row r="61" spans="2:14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14"/>
    </row>
    <row r="62" spans="2:14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14"/>
    </row>
    <row r="63" spans="2:14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14"/>
    </row>
    <row r="64" spans="2:14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14"/>
    </row>
    <row r="65" spans="2:13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14"/>
      <c r="M65" s="160"/>
    </row>
    <row r="66" spans="2:13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14"/>
    </row>
    <row r="67" spans="2:13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14"/>
    </row>
    <row r="68" spans="2:13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14"/>
    </row>
    <row r="69" spans="2:13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14"/>
    </row>
    <row r="70" spans="2:13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14"/>
    </row>
    <row r="71" spans="2:13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14"/>
    </row>
    <row r="72" spans="2:13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14"/>
    </row>
    <row r="73" spans="2:13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14"/>
    </row>
    <row r="74" spans="2:13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14"/>
    </row>
    <row r="75" spans="2:13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14"/>
    </row>
    <row r="76" spans="2:13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14"/>
    </row>
    <row r="77" spans="2:13" x14ac:dyDescent="0.2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14"/>
    </row>
    <row r="78" spans="2:13" x14ac:dyDescent="0.2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14"/>
    </row>
    <row r="79" spans="2:13" x14ac:dyDescent="0.2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14"/>
    </row>
    <row r="80" spans="2:13" x14ac:dyDescent="0.2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14"/>
    </row>
    <row r="81" spans="2:12" x14ac:dyDescent="0.2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14"/>
    </row>
    <row r="82" spans="2:12" x14ac:dyDescent="0.2"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14"/>
    </row>
    <row r="83" spans="2:12" x14ac:dyDescent="0.2"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14"/>
    </row>
    <row r="84" spans="2:12" x14ac:dyDescent="0.2"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14"/>
    </row>
    <row r="85" spans="2:12" x14ac:dyDescent="0.2"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14"/>
    </row>
    <row r="86" spans="2:12" x14ac:dyDescent="0.2"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14"/>
    </row>
    <row r="87" spans="2:12" x14ac:dyDescent="0.2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14"/>
    </row>
    <row r="88" spans="2:12" x14ac:dyDescent="0.2"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14"/>
    </row>
    <row r="89" spans="2:12" x14ac:dyDescent="0.2"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14"/>
    </row>
    <row r="90" spans="2:12" x14ac:dyDescent="0.2"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14"/>
    </row>
    <row r="91" spans="2:12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14"/>
    </row>
    <row r="92" spans="2:12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14"/>
    </row>
    <row r="93" spans="2:12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14"/>
    </row>
    <row r="94" spans="2:12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14"/>
    </row>
    <row r="95" spans="2:12" x14ac:dyDescent="0.2"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14"/>
    </row>
    <row r="96" spans="2:12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14"/>
    </row>
    <row r="97" spans="2:12" x14ac:dyDescent="0.2"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14"/>
    </row>
    <row r="98" spans="2:12" x14ac:dyDescent="0.2">
      <c r="I98" s="146"/>
      <c r="J98" s="74"/>
    </row>
    <row r="99" spans="2:12" x14ac:dyDescent="0.2">
      <c r="I99" s="74"/>
    </row>
  </sheetData>
  <sortState xmlns:xlrd2="http://schemas.microsoft.com/office/spreadsheetml/2017/richdata2" ref="H5:L31">
    <sortCondition descending="1" ref="L5:L31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theme="4"/>
  </sheetPr>
  <dimension ref="B1:L68"/>
  <sheetViews>
    <sheetView showGridLines="0" topLeftCell="A3" workbookViewId="0">
      <selection activeCell="L5" sqref="L5"/>
    </sheetView>
  </sheetViews>
  <sheetFormatPr defaultColWidth="9.140625" defaultRowHeight="12" x14ac:dyDescent="0.2"/>
  <cols>
    <col min="1" max="1" width="9.140625" style="18"/>
    <col min="2" max="2" width="12.28515625" style="18" bestFit="1" customWidth="1"/>
    <col min="3" max="3" width="8.5703125" style="18" bestFit="1" customWidth="1"/>
    <col min="4" max="4" width="14.28515625" style="18" bestFit="1" customWidth="1"/>
    <col min="5" max="5" width="13.42578125" style="18" bestFit="1" customWidth="1"/>
    <col min="6" max="6" width="13.28515625" style="24" bestFit="1" customWidth="1"/>
    <col min="7" max="7" width="2.28515625" style="26" customWidth="1"/>
    <col min="8" max="8" width="16.140625" style="18" customWidth="1"/>
    <col min="9" max="9" width="7.85546875" style="18" bestFit="1" customWidth="1"/>
    <col min="10" max="10" width="14.28515625" style="18" bestFit="1" customWidth="1"/>
    <col min="11" max="11" width="13.42578125" style="18" bestFit="1" customWidth="1"/>
    <col min="12" max="12" width="13.28515625" style="18" bestFit="1" customWidth="1"/>
    <col min="13" max="16384" width="9.140625" style="18"/>
  </cols>
  <sheetData>
    <row r="1" spans="2:12" ht="15" x14ac:dyDescent="0.25">
      <c r="B1" s="177" t="s">
        <v>374</v>
      </c>
    </row>
    <row r="3" spans="2:12" ht="12.75" thickBot="1" x14ac:dyDescent="0.25">
      <c r="B3" s="10" t="s">
        <v>29</v>
      </c>
      <c r="H3" s="46" t="s">
        <v>29</v>
      </c>
      <c r="L3" s="24"/>
    </row>
    <row r="4" spans="2:12" s="14" customFormat="1" ht="24.75" thickBot="1" x14ac:dyDescent="0.25">
      <c r="B4" s="40" t="s">
        <v>0</v>
      </c>
      <c r="C4" s="41" t="s">
        <v>349</v>
      </c>
      <c r="D4" s="41" t="s">
        <v>1</v>
      </c>
      <c r="E4" s="41" t="s">
        <v>2</v>
      </c>
      <c r="F4" s="42" t="s">
        <v>3</v>
      </c>
      <c r="H4" s="40" t="s">
        <v>0</v>
      </c>
      <c r="I4" s="41" t="s">
        <v>350</v>
      </c>
      <c r="J4" s="41" t="s">
        <v>1</v>
      </c>
      <c r="K4" s="41" t="s">
        <v>2</v>
      </c>
      <c r="L4" s="42" t="s">
        <v>3</v>
      </c>
    </row>
    <row r="5" spans="2:12" x14ac:dyDescent="0.2">
      <c r="B5" s="76" t="s">
        <v>181</v>
      </c>
      <c r="C5" s="77">
        <f>SUM(C6:C34)</f>
        <v>4.834668156509955</v>
      </c>
      <c r="D5" s="86"/>
      <c r="E5" s="86"/>
      <c r="F5" s="90"/>
      <c r="G5" s="113"/>
      <c r="H5" s="76" t="s">
        <v>181</v>
      </c>
      <c r="I5" s="77">
        <f>SUM(I6:I32)</f>
        <v>1.7604853609897297</v>
      </c>
      <c r="J5" s="86"/>
      <c r="K5" s="86"/>
      <c r="L5" s="87"/>
    </row>
    <row r="6" spans="2:12" x14ac:dyDescent="0.2">
      <c r="B6" s="78" t="s">
        <v>80</v>
      </c>
      <c r="C6" s="79">
        <v>1.36352830363176</v>
      </c>
      <c r="D6" s="82">
        <f>IF(ISNUMBER(C6),C6/VLOOKUP("National Total",B$5:C$35,2,0),"0")</f>
        <v>0.28203141549554922</v>
      </c>
      <c r="E6" s="82">
        <f t="shared" ref="E6:E30" si="0">IF(D6=1,0,IF(ISNUMBER(D6+E5),D6+E5,0))</f>
        <v>0.28203141549554922</v>
      </c>
      <c r="F6" s="91" t="s">
        <v>364</v>
      </c>
      <c r="G6" s="113"/>
      <c r="H6" s="78" t="s">
        <v>82</v>
      </c>
      <c r="I6" s="79">
        <v>1.1887947413126401</v>
      </c>
      <c r="J6" s="82">
        <f>IF(ISNUMBER(I6),I6/VLOOKUP("National Total",H$5:I$33,2,0),"0")</f>
        <v>0.67526533742053374</v>
      </c>
      <c r="K6" s="82">
        <f t="shared" ref="K6" si="1">IF(J6=1,0,IF(ISNUMBER(J6+K5),J6+K5,0))</f>
        <v>0.67526533742053374</v>
      </c>
      <c r="L6" s="83" t="s">
        <v>364</v>
      </c>
    </row>
    <row r="7" spans="2:12" x14ac:dyDescent="0.2">
      <c r="B7" s="78" t="s">
        <v>65</v>
      </c>
      <c r="C7" s="79">
        <v>0.73847521382090697</v>
      </c>
      <c r="D7" s="82">
        <f t="shared" ref="D7:D35" si="2">IF(ISNUMBER(C7),C7/VLOOKUP("National Total",B$5:C$35,2,0),"0")</f>
        <v>0.15274579142035608</v>
      </c>
      <c r="E7" s="82">
        <f t="shared" si="0"/>
        <v>0.43477720691590527</v>
      </c>
      <c r="F7" s="91" t="s">
        <v>364</v>
      </c>
      <c r="G7" s="113"/>
      <c r="H7" s="78" t="s">
        <v>55</v>
      </c>
      <c r="I7" s="79">
        <v>0.387644663869738</v>
      </c>
      <c r="J7" s="82">
        <f t="shared" ref="J7:J32" si="3">IF(ISNUMBER(I7),I7/VLOOKUP("National Total",H$5:I$33,2,0),"0")</f>
        <v>0.22019192687396588</v>
      </c>
      <c r="K7" s="82">
        <f t="shared" ref="K7:K29" si="4">IF(J7=1,0,IF(ISNUMBER(J7+K6),J7+K6,0))</f>
        <v>0.89545726429449957</v>
      </c>
      <c r="L7" s="83" t="s">
        <v>364</v>
      </c>
    </row>
    <row r="8" spans="2:12" x14ac:dyDescent="0.2">
      <c r="B8" s="78" t="s">
        <v>55</v>
      </c>
      <c r="C8" s="79">
        <v>0.63856713509152696</v>
      </c>
      <c r="D8" s="82">
        <f t="shared" si="2"/>
        <v>0.13208086148202053</v>
      </c>
      <c r="E8" s="82">
        <f t="shared" si="0"/>
        <v>0.56685806839792585</v>
      </c>
      <c r="F8" s="91" t="s">
        <v>364</v>
      </c>
      <c r="G8" s="113"/>
      <c r="H8" s="78" t="s">
        <v>63</v>
      </c>
      <c r="I8" s="79">
        <v>8.6112784686864105E-2</v>
      </c>
      <c r="J8" s="82">
        <f t="shared" si="3"/>
        <v>4.8914229334149212E-2</v>
      </c>
      <c r="K8" s="82">
        <f t="shared" si="4"/>
        <v>0.94437149362864881</v>
      </c>
      <c r="L8" s="83" t="s">
        <v>381</v>
      </c>
    </row>
    <row r="9" spans="2:12" x14ac:dyDescent="0.2">
      <c r="B9" s="78" t="s">
        <v>63</v>
      </c>
      <c r="C9" s="79">
        <v>0.63041854049468204</v>
      </c>
      <c r="D9" s="82">
        <f t="shared" si="2"/>
        <v>0.1303954108299685</v>
      </c>
      <c r="E9" s="82">
        <f t="shared" si="0"/>
        <v>0.69725347922789438</v>
      </c>
      <c r="F9" s="91" t="s">
        <v>364</v>
      </c>
      <c r="G9" s="113"/>
      <c r="H9" s="78" t="s">
        <v>131</v>
      </c>
      <c r="I9" s="79">
        <v>3.5400799013900398E-2</v>
      </c>
      <c r="J9" s="82">
        <f t="shared" si="3"/>
        <v>2.0108544949216944E-2</v>
      </c>
      <c r="K9" s="82">
        <f t="shared" si="4"/>
        <v>0.96448003857786579</v>
      </c>
      <c r="L9" s="83" t="s">
        <v>381</v>
      </c>
    </row>
    <row r="10" spans="2:12" x14ac:dyDescent="0.2">
      <c r="B10" s="78" t="s">
        <v>62</v>
      </c>
      <c r="C10" s="79">
        <v>0.315677770726842</v>
      </c>
      <c r="D10" s="82">
        <f t="shared" si="2"/>
        <v>6.529460978656354E-2</v>
      </c>
      <c r="E10" s="82">
        <f t="shared" si="0"/>
        <v>0.76254808901445792</v>
      </c>
      <c r="F10" s="91" t="s">
        <v>364</v>
      </c>
      <c r="G10" s="113"/>
      <c r="H10" s="78" t="s">
        <v>73</v>
      </c>
      <c r="I10" s="79">
        <v>3.39592005032665E-2</v>
      </c>
      <c r="J10" s="82">
        <f t="shared" si="3"/>
        <v>1.9289680707242535E-2</v>
      </c>
      <c r="K10" s="82">
        <f t="shared" si="4"/>
        <v>0.98376971928510837</v>
      </c>
      <c r="L10" s="83" t="s">
        <v>381</v>
      </c>
    </row>
    <row r="11" spans="2:12" x14ac:dyDescent="0.2">
      <c r="B11" s="78" t="s">
        <v>73</v>
      </c>
      <c r="C11" s="79">
        <v>0.28401482601538403</v>
      </c>
      <c r="D11" s="82">
        <f t="shared" si="2"/>
        <v>5.8745464387861594E-2</v>
      </c>
      <c r="E11" s="82">
        <f t="shared" si="0"/>
        <v>0.82129355340231947</v>
      </c>
      <c r="F11" s="91" t="s">
        <v>364</v>
      </c>
      <c r="G11" s="113"/>
      <c r="H11" s="78" t="s">
        <v>77</v>
      </c>
      <c r="I11" s="79">
        <v>8.9411834319526595E-3</v>
      </c>
      <c r="J11" s="82">
        <f t="shared" si="3"/>
        <v>5.0788172569216951E-3</v>
      </c>
      <c r="K11" s="82">
        <f t="shared" si="4"/>
        <v>0.98884853654203009</v>
      </c>
      <c r="L11" s="83" t="s">
        <v>381</v>
      </c>
    </row>
    <row r="12" spans="2:12" x14ac:dyDescent="0.2">
      <c r="B12" s="78" t="s">
        <v>131</v>
      </c>
      <c r="C12" s="79">
        <v>0.248663321707771</v>
      </c>
      <c r="D12" s="82">
        <f t="shared" si="2"/>
        <v>5.1433379429142827E-2</v>
      </c>
      <c r="E12" s="82">
        <f t="shared" si="0"/>
        <v>0.8727269328314623</v>
      </c>
      <c r="F12" s="91" t="s">
        <v>381</v>
      </c>
      <c r="G12" s="113"/>
      <c r="H12" s="78" t="s">
        <v>56</v>
      </c>
      <c r="I12" s="79">
        <v>7.0703131540982497E-3</v>
      </c>
      <c r="J12" s="82">
        <f t="shared" si="3"/>
        <v>4.0161158455321554E-3</v>
      </c>
      <c r="K12" s="82">
        <f t="shared" si="4"/>
        <v>0.99286465238756227</v>
      </c>
      <c r="L12" s="83" t="s">
        <v>381</v>
      </c>
    </row>
    <row r="13" spans="2:12" x14ac:dyDescent="0.2">
      <c r="B13" s="78" t="s">
        <v>84</v>
      </c>
      <c r="C13" s="79">
        <v>0.24752433552731901</v>
      </c>
      <c r="D13" s="82">
        <f t="shared" si="2"/>
        <v>5.119779217815057E-2</v>
      </c>
      <c r="E13" s="82">
        <f t="shared" si="0"/>
        <v>0.92392472500961287</v>
      </c>
      <c r="F13" s="91" t="s">
        <v>381</v>
      </c>
      <c r="G13" s="113"/>
      <c r="H13" s="78" t="s">
        <v>65</v>
      </c>
      <c r="I13" s="79">
        <v>2.6784422560428502E-3</v>
      </c>
      <c r="J13" s="82">
        <f t="shared" si="3"/>
        <v>1.5214226232117334E-3</v>
      </c>
      <c r="K13" s="82">
        <f t="shared" si="4"/>
        <v>0.99438607501077403</v>
      </c>
      <c r="L13" s="83" t="s">
        <v>381</v>
      </c>
    </row>
    <row r="14" spans="2:12" x14ac:dyDescent="0.2">
      <c r="B14" s="78" t="s">
        <v>82</v>
      </c>
      <c r="C14" s="79">
        <v>0.101096841026674</v>
      </c>
      <c r="D14" s="82">
        <f t="shared" si="2"/>
        <v>2.0910812852903988E-2</v>
      </c>
      <c r="E14" s="82">
        <f t="shared" si="0"/>
        <v>0.94483553786251684</v>
      </c>
      <c r="F14" s="91" t="s">
        <v>381</v>
      </c>
      <c r="G14" s="113"/>
      <c r="H14" s="78" t="s">
        <v>85</v>
      </c>
      <c r="I14" s="79">
        <v>1.97841017723142E-3</v>
      </c>
      <c r="J14" s="82">
        <f t="shared" si="3"/>
        <v>1.1237867812312707E-3</v>
      </c>
      <c r="K14" s="82">
        <f t="shared" si="4"/>
        <v>0.99550986179200529</v>
      </c>
      <c r="L14" s="83" t="s">
        <v>381</v>
      </c>
    </row>
    <row r="15" spans="2:12" x14ac:dyDescent="0.2">
      <c r="B15" s="78" t="s">
        <v>77</v>
      </c>
      <c r="C15" s="79">
        <v>8.9411834319526595E-2</v>
      </c>
      <c r="D15" s="82">
        <f t="shared" si="2"/>
        <v>1.8493892739904431E-2</v>
      </c>
      <c r="E15" s="82">
        <f t="shared" si="0"/>
        <v>0.96332943060242127</v>
      </c>
      <c r="F15" s="91" t="s">
        <v>381</v>
      </c>
      <c r="G15" s="113"/>
      <c r="H15" s="78" t="s">
        <v>80</v>
      </c>
      <c r="I15" s="79">
        <v>1.9383810379094799E-3</v>
      </c>
      <c r="J15" s="82">
        <f t="shared" si="3"/>
        <v>1.1010492224824515E-3</v>
      </c>
      <c r="K15" s="82">
        <f t="shared" si="4"/>
        <v>0.99661091101448773</v>
      </c>
      <c r="L15" s="83" t="s">
        <v>381</v>
      </c>
    </row>
    <row r="16" spans="2:12" x14ac:dyDescent="0.2">
      <c r="B16" s="78" t="s">
        <v>60</v>
      </c>
      <c r="C16" s="79">
        <v>4.8303101133525102E-2</v>
      </c>
      <c r="D16" s="82">
        <f t="shared" si="2"/>
        <v>9.9909858484256535E-3</v>
      </c>
      <c r="E16" s="82">
        <f t="shared" si="0"/>
        <v>0.97332041645084688</v>
      </c>
      <c r="F16" s="91" t="s">
        <v>381</v>
      </c>
      <c r="G16" s="113"/>
      <c r="H16" s="78" t="s">
        <v>86</v>
      </c>
      <c r="I16" s="79">
        <v>1.89953508030431E-3</v>
      </c>
      <c r="J16" s="82">
        <f t="shared" si="3"/>
        <v>1.0789837407318217E-3</v>
      </c>
      <c r="K16" s="82">
        <f t="shared" si="4"/>
        <v>0.99768989475521952</v>
      </c>
      <c r="L16" s="83" t="s">
        <v>381</v>
      </c>
    </row>
    <row r="17" spans="2:12" x14ac:dyDescent="0.2">
      <c r="B17" s="78" t="s">
        <v>56</v>
      </c>
      <c r="C17" s="79">
        <v>3.32368821189261E-2</v>
      </c>
      <c r="D17" s="82">
        <f t="shared" si="2"/>
        <v>6.8746977130523688E-3</v>
      </c>
      <c r="E17" s="82">
        <f t="shared" si="0"/>
        <v>0.98019511416389926</v>
      </c>
      <c r="F17" s="91" t="s">
        <v>381</v>
      </c>
      <c r="G17" s="113"/>
      <c r="H17" s="78" t="s">
        <v>62</v>
      </c>
      <c r="I17" s="79">
        <v>1.20668890577397E-3</v>
      </c>
      <c r="J17" s="82">
        <f t="shared" si="3"/>
        <v>6.854296732666836E-4</v>
      </c>
      <c r="K17" s="82">
        <f t="shared" si="4"/>
        <v>0.9983753244284862</v>
      </c>
      <c r="L17" s="83" t="s">
        <v>381</v>
      </c>
    </row>
    <row r="18" spans="2:12" x14ac:dyDescent="0.2">
      <c r="B18" s="78" t="s">
        <v>59</v>
      </c>
      <c r="C18" s="79">
        <v>3.1516957883516002E-2</v>
      </c>
      <c r="D18" s="82">
        <f t="shared" si="2"/>
        <v>6.5189495665959893E-3</v>
      </c>
      <c r="E18" s="82">
        <f t="shared" si="0"/>
        <v>0.98671406373049531</v>
      </c>
      <c r="F18" s="91" t="s">
        <v>381</v>
      </c>
      <c r="G18" s="113"/>
      <c r="H18" s="78" t="s">
        <v>57</v>
      </c>
      <c r="I18" s="79">
        <v>6.9575025034989996E-4</v>
      </c>
      <c r="J18" s="82">
        <f t="shared" si="3"/>
        <v>3.9520365563207815E-4</v>
      </c>
      <c r="K18" s="82">
        <f t="shared" si="4"/>
        <v>0.99877052808411826</v>
      </c>
      <c r="L18" s="83" t="s">
        <v>381</v>
      </c>
    </row>
    <row r="19" spans="2:12" x14ac:dyDescent="0.2">
      <c r="B19" s="78" t="s">
        <v>86</v>
      </c>
      <c r="C19" s="79">
        <v>1.8995350803043098E-2</v>
      </c>
      <c r="D19" s="82">
        <f t="shared" si="2"/>
        <v>3.928987510231817E-3</v>
      </c>
      <c r="E19" s="82">
        <f t="shared" si="0"/>
        <v>0.99064305124072716</v>
      </c>
      <c r="F19" s="91" t="s">
        <v>381</v>
      </c>
      <c r="G19" s="113"/>
      <c r="H19" s="78" t="s">
        <v>66</v>
      </c>
      <c r="I19" s="79">
        <v>5.3782958226665999E-4</v>
      </c>
      <c r="J19" s="82">
        <f t="shared" si="3"/>
        <v>3.0550074097991751E-4</v>
      </c>
      <c r="K19" s="82">
        <f t="shared" si="4"/>
        <v>0.99907602882509816</v>
      </c>
      <c r="L19" s="83" t="s">
        <v>381</v>
      </c>
    </row>
    <row r="20" spans="2:12" x14ac:dyDescent="0.2">
      <c r="B20" s="78" t="s">
        <v>85</v>
      </c>
      <c r="C20" s="79">
        <v>1.384887124062E-2</v>
      </c>
      <c r="D20" s="82">
        <f t="shared" si="2"/>
        <v>2.8644926171349076E-3</v>
      </c>
      <c r="E20" s="82">
        <f t="shared" si="0"/>
        <v>0.99350754385786211</v>
      </c>
      <c r="F20" s="91" t="s">
        <v>381</v>
      </c>
      <c r="G20" s="113"/>
      <c r="H20" s="78" t="s">
        <v>75</v>
      </c>
      <c r="I20" s="79">
        <v>3.8872056635671999E-4</v>
      </c>
      <c r="J20" s="82">
        <f t="shared" si="3"/>
        <v>2.2080306656920148E-4</v>
      </c>
      <c r="K20" s="82">
        <f t="shared" si="4"/>
        <v>0.9992968318916674</v>
      </c>
      <c r="L20" s="83" t="s">
        <v>381</v>
      </c>
    </row>
    <row r="21" spans="2:12" x14ac:dyDescent="0.2">
      <c r="B21" s="78" t="s">
        <v>386</v>
      </c>
      <c r="C21" s="79">
        <v>9.5436348030000003E-3</v>
      </c>
      <c r="D21" s="82">
        <f t="shared" si="2"/>
        <v>1.9739999714663663E-3</v>
      </c>
      <c r="E21" s="82">
        <f t="shared" si="0"/>
        <v>0.99548154382932852</v>
      </c>
      <c r="F21" s="91" t="s">
        <v>381</v>
      </c>
      <c r="G21" s="113"/>
      <c r="H21" s="78" t="s">
        <v>60</v>
      </c>
      <c r="I21" s="79">
        <v>3.4328577524401902E-4</v>
      </c>
      <c r="J21" s="82">
        <f t="shared" si="3"/>
        <v>1.9499496153210086E-4</v>
      </c>
      <c r="K21" s="82">
        <f t="shared" si="4"/>
        <v>0.99949182685319948</v>
      </c>
      <c r="L21" s="83" t="s">
        <v>381</v>
      </c>
    </row>
    <row r="22" spans="2:12" x14ac:dyDescent="0.2">
      <c r="B22" s="78" t="s">
        <v>61</v>
      </c>
      <c r="C22" s="79">
        <v>7.34341571086941E-3</v>
      </c>
      <c r="D22" s="82">
        <f t="shared" si="2"/>
        <v>1.5189079111833949E-3</v>
      </c>
      <c r="E22" s="82">
        <f t="shared" si="0"/>
        <v>0.99700045174051188</v>
      </c>
      <c r="F22" s="91" t="s">
        <v>381</v>
      </c>
      <c r="G22" s="113"/>
      <c r="H22" s="78" t="s">
        <v>68</v>
      </c>
      <c r="I22" s="79">
        <v>2.5984780606487002E-4</v>
      </c>
      <c r="J22" s="82">
        <f t="shared" si="3"/>
        <v>1.4760009473682067E-4</v>
      </c>
      <c r="K22" s="82">
        <f t="shared" si="4"/>
        <v>0.99963942694793628</v>
      </c>
      <c r="L22" s="83" t="s">
        <v>381</v>
      </c>
    </row>
    <row r="23" spans="2:12" x14ac:dyDescent="0.2">
      <c r="B23" s="78" t="s">
        <v>57</v>
      </c>
      <c r="C23" s="79">
        <v>7.1057991390411999E-3</v>
      </c>
      <c r="D23" s="82">
        <f t="shared" si="2"/>
        <v>1.4697594351895966E-3</v>
      </c>
      <c r="E23" s="82">
        <f t="shared" si="0"/>
        <v>0.99847021117570145</v>
      </c>
      <c r="F23" s="91" t="s">
        <v>381</v>
      </c>
      <c r="G23" s="113"/>
      <c r="H23" s="78" t="s">
        <v>174</v>
      </c>
      <c r="I23" s="79">
        <v>1.9920438E-4</v>
      </c>
      <c r="J23" s="82">
        <f t="shared" si="3"/>
        <v>1.1315310221495339E-4</v>
      </c>
      <c r="K23" s="82">
        <f t="shared" si="4"/>
        <v>0.99975258005015122</v>
      </c>
      <c r="L23" s="83" t="s">
        <v>381</v>
      </c>
    </row>
    <row r="24" spans="2:12" x14ac:dyDescent="0.2">
      <c r="B24" s="78" t="s">
        <v>75</v>
      </c>
      <c r="C24" s="79">
        <v>2.7210439644970402E-3</v>
      </c>
      <c r="D24" s="82">
        <f t="shared" si="2"/>
        <v>5.6281917939561435E-4</v>
      </c>
      <c r="E24" s="82">
        <f t="shared" si="0"/>
        <v>0.99903303035509705</v>
      </c>
      <c r="F24" s="91" t="s">
        <v>381</v>
      </c>
      <c r="G24" s="113"/>
      <c r="H24" s="78" t="s">
        <v>70</v>
      </c>
      <c r="I24" s="79">
        <v>1.12156876909186E-4</v>
      </c>
      <c r="J24" s="82">
        <f t="shared" si="3"/>
        <v>6.3707929298618179E-5</v>
      </c>
      <c r="K24" s="82">
        <f t="shared" si="4"/>
        <v>0.99981628797944988</v>
      </c>
      <c r="L24" s="83" t="s">
        <v>381</v>
      </c>
    </row>
    <row r="25" spans="2:12" x14ac:dyDescent="0.2">
      <c r="B25" s="78" t="s">
        <v>68</v>
      </c>
      <c r="C25" s="79">
        <v>1.91472043287361E-3</v>
      </c>
      <c r="D25" s="82">
        <f t="shared" si="2"/>
        <v>3.9603968067496203E-4</v>
      </c>
      <c r="E25" s="82">
        <f t="shared" si="0"/>
        <v>0.99942907003577197</v>
      </c>
      <c r="F25" s="91" t="s">
        <v>381</v>
      </c>
      <c r="G25" s="113"/>
      <c r="H25" s="78" t="s">
        <v>84</v>
      </c>
      <c r="I25" s="79">
        <v>9.5201667510507194E-5</v>
      </c>
      <c r="J25" s="82">
        <f t="shared" si="3"/>
        <v>5.4076943563441866E-5</v>
      </c>
      <c r="K25" s="82">
        <f t="shared" si="4"/>
        <v>0.99987036492301329</v>
      </c>
      <c r="L25" s="83" t="s">
        <v>381</v>
      </c>
    </row>
    <row r="26" spans="2:12" x14ac:dyDescent="0.2">
      <c r="B26" s="78" t="s">
        <v>170</v>
      </c>
      <c r="C26" s="79">
        <v>1.67125728E-3</v>
      </c>
      <c r="D26" s="82">
        <f t="shared" si="2"/>
        <v>3.4568190119721584E-4</v>
      </c>
      <c r="E26" s="82">
        <f t="shared" si="0"/>
        <v>0.99977475193696919</v>
      </c>
      <c r="F26" s="91" t="s">
        <v>381</v>
      </c>
      <c r="G26" s="113"/>
      <c r="H26" s="78" t="s">
        <v>69</v>
      </c>
      <c r="I26" s="79">
        <v>8.3727486287921098E-5</v>
      </c>
      <c r="J26" s="82">
        <f t="shared" si="3"/>
        <v>4.7559319800790745E-5</v>
      </c>
      <c r="K26" s="82">
        <f t="shared" si="4"/>
        <v>0.99991792424281412</v>
      </c>
      <c r="L26" s="83" t="s">
        <v>381</v>
      </c>
    </row>
    <row r="27" spans="2:12" x14ac:dyDescent="0.2">
      <c r="B27" s="78" t="s">
        <v>71</v>
      </c>
      <c r="C27" s="79">
        <v>4.7449300375370501E-4</v>
      </c>
      <c r="D27" s="82">
        <f t="shared" si="2"/>
        <v>9.8143861872875991E-5</v>
      </c>
      <c r="E27" s="82">
        <f t="shared" si="0"/>
        <v>0.99987289579884209</v>
      </c>
      <c r="F27" s="91" t="s">
        <v>381</v>
      </c>
      <c r="G27" s="113"/>
      <c r="H27" s="78" t="s">
        <v>71</v>
      </c>
      <c r="I27" s="79">
        <v>6.6753777118736904E-5</v>
      </c>
      <c r="J27" s="82">
        <f t="shared" si="3"/>
        <v>3.7917825730290936E-5</v>
      </c>
      <c r="K27" s="82">
        <f t="shared" si="4"/>
        <v>0.99995584206854438</v>
      </c>
      <c r="L27" s="83" t="s">
        <v>381</v>
      </c>
    </row>
    <row r="28" spans="2:12" x14ac:dyDescent="0.2">
      <c r="B28" s="78" t="s">
        <v>70</v>
      </c>
      <c r="C28" s="79">
        <v>2.2562736745929999E-4</v>
      </c>
      <c r="D28" s="82">
        <f t="shared" si="2"/>
        <v>4.6668635810192948E-5</v>
      </c>
      <c r="E28" s="82">
        <f t="shared" si="0"/>
        <v>0.99991956443465224</v>
      </c>
      <c r="F28" s="91" t="s">
        <v>381</v>
      </c>
      <c r="G28" s="113"/>
      <c r="H28" s="78" t="s">
        <v>78</v>
      </c>
      <c r="I28" s="79">
        <v>2.9089822738272999E-5</v>
      </c>
      <c r="J28" s="82">
        <f t="shared" si="3"/>
        <v>1.6523751564692904E-5</v>
      </c>
      <c r="K28" s="82">
        <f t="shared" si="4"/>
        <v>0.99997236582010907</v>
      </c>
      <c r="L28" s="83" t="s">
        <v>381</v>
      </c>
    </row>
    <row r="29" spans="2:12" x14ac:dyDescent="0.2">
      <c r="B29" s="78" t="s">
        <v>174</v>
      </c>
      <c r="C29" s="79">
        <v>1.7453042999999999E-4</v>
      </c>
      <c r="D29" s="82">
        <f t="shared" si="2"/>
        <v>3.6099774451942904E-5</v>
      </c>
      <c r="E29" s="82">
        <f t="shared" si="0"/>
        <v>0.9999556642091042</v>
      </c>
      <c r="F29" s="91" t="s">
        <v>381</v>
      </c>
      <c r="G29" s="113"/>
      <c r="H29" s="78" t="s">
        <v>59</v>
      </c>
      <c r="I29" s="79">
        <v>1.6568869449513099E-5</v>
      </c>
      <c r="J29" s="82">
        <f t="shared" si="3"/>
        <v>9.4115349190965293E-6</v>
      </c>
      <c r="K29" s="82">
        <f t="shared" si="4"/>
        <v>0.99998177735502813</v>
      </c>
      <c r="L29" s="83" t="s">
        <v>381</v>
      </c>
    </row>
    <row r="30" spans="2:12" x14ac:dyDescent="0.2">
      <c r="B30" s="78" t="s">
        <v>69</v>
      </c>
      <c r="C30" s="79">
        <v>1.7104228859418099E-4</v>
      </c>
      <c r="D30" s="82">
        <f t="shared" si="2"/>
        <v>3.5378289275939221E-5</v>
      </c>
      <c r="E30" s="82">
        <f t="shared" si="0"/>
        <v>0.99999104249838011</v>
      </c>
      <c r="F30" s="91" t="s">
        <v>381</v>
      </c>
      <c r="G30" s="113"/>
      <c r="H30" s="78" t="s">
        <v>61</v>
      </c>
      <c r="I30" s="79">
        <v>1.6341905476771499E-5</v>
      </c>
      <c r="J30" s="82">
        <f t="shared" si="3"/>
        <v>9.2826136694395578E-6</v>
      </c>
      <c r="K30" s="82">
        <f t="shared" ref="K30" si="5">IF(J30=1,0,IF(ISNUMBER(J30+K29),J30+K29,0))</f>
        <v>0.99999105996869753</v>
      </c>
      <c r="L30" s="83"/>
    </row>
    <row r="31" spans="2:12" x14ac:dyDescent="0.2">
      <c r="B31" s="78" t="s">
        <v>66</v>
      </c>
      <c r="C31" s="79">
        <v>3.9114878710302497E-5</v>
      </c>
      <c r="D31" s="82">
        <f t="shared" si="2"/>
        <v>8.0904991705860325E-6</v>
      </c>
      <c r="E31" s="82">
        <f t="shared" ref="E31" si="6">IF(D31=1,0,IF(ISNUMBER(D31+E30),D31+E30,0))</f>
        <v>0.99999913299755072</v>
      </c>
      <c r="F31" s="91" t="s">
        <v>381</v>
      </c>
      <c r="G31" s="113"/>
      <c r="H31" s="78" t="s">
        <v>67</v>
      </c>
      <c r="I31" s="79">
        <v>1.33104502342314E-5</v>
      </c>
      <c r="J31" s="82">
        <f t="shared" si="3"/>
        <v>7.560670783850415E-6</v>
      </c>
      <c r="K31" s="82">
        <f t="shared" ref="K31:K32" si="7">IF(J31=1,0,IF(ISNUMBER(J31+K30),J31+K30,0))</f>
        <v>0.99999862063948142</v>
      </c>
      <c r="L31" s="83"/>
    </row>
    <row r="32" spans="2:12" x14ac:dyDescent="0.2">
      <c r="B32" s="78" t="s">
        <v>67</v>
      </c>
      <c r="C32" s="79">
        <v>2.29867516855016E-6</v>
      </c>
      <c r="D32" s="82">
        <f t="shared" si="2"/>
        <v>4.7545665889290841E-7</v>
      </c>
      <c r="E32" s="82">
        <f t="shared" ref="E32" si="8">IF(D32=1,0,IF(ISNUMBER(D32+E31),D32+E31,0))</f>
        <v>0.99999960845420965</v>
      </c>
      <c r="F32" s="91"/>
      <c r="G32" s="113"/>
      <c r="H32" s="78" t="s">
        <v>58</v>
      </c>
      <c r="I32" s="79">
        <v>2.4283440000000001E-6</v>
      </c>
      <c r="J32" s="82">
        <f t="shared" si="3"/>
        <v>1.3793605183032058E-6</v>
      </c>
      <c r="K32" s="82">
        <f t="shared" si="7"/>
        <v>0.99999999999999967</v>
      </c>
      <c r="L32" s="83"/>
    </row>
    <row r="33" spans="2:12" ht="12.75" thickBot="1" x14ac:dyDescent="0.25">
      <c r="B33" s="78" t="s">
        <v>78</v>
      </c>
      <c r="C33" s="79">
        <v>1.34870996331993E-6</v>
      </c>
      <c r="D33" s="82">
        <f t="shared" si="2"/>
        <v>2.7896639844947192E-7</v>
      </c>
      <c r="E33" s="82">
        <f t="shared" ref="E33:E34" si="9">IF(D33=1,0,IF(ISNUMBER(D33+E32),D33+E32,0))</f>
        <v>0.99999988742060808</v>
      </c>
      <c r="F33" s="91"/>
      <c r="G33" s="28"/>
      <c r="H33" s="80"/>
      <c r="I33" s="81"/>
      <c r="J33" s="84"/>
      <c r="K33" s="84"/>
      <c r="L33" s="85"/>
    </row>
    <row r="34" spans="2:12" x14ac:dyDescent="0.2">
      <c r="B34" s="78" t="s">
        <v>58</v>
      </c>
      <c r="C34" s="79">
        <v>5.4428400000000001E-7</v>
      </c>
      <c r="D34" s="82">
        <f t="shared" si="2"/>
        <v>1.1257939167285209E-7</v>
      </c>
      <c r="E34" s="82">
        <f t="shared" si="9"/>
        <v>0.99999999999999978</v>
      </c>
      <c r="F34" s="91"/>
      <c r="G34" s="28"/>
      <c r="H34" s="3"/>
      <c r="I34" s="3"/>
      <c r="J34" s="3"/>
      <c r="K34" s="3"/>
      <c r="L34" s="3"/>
    </row>
    <row r="35" spans="2:12" ht="12.75" thickBot="1" x14ac:dyDescent="0.25">
      <c r="B35" s="80" t="s">
        <v>72</v>
      </c>
      <c r="C35" s="81">
        <v>0</v>
      </c>
      <c r="D35" s="84">
        <f t="shared" si="2"/>
        <v>0</v>
      </c>
      <c r="E35" s="84">
        <f t="shared" ref="E35" si="10">IF(D35=1,0,IF(ISNUMBER(D35+E34),D35+E34,0))</f>
        <v>0.99999999999999978</v>
      </c>
      <c r="F35" s="94"/>
      <c r="G35" s="28"/>
      <c r="H35" s="3"/>
      <c r="I35" s="3"/>
      <c r="J35" s="3"/>
      <c r="K35" s="3"/>
      <c r="L35" s="3"/>
    </row>
    <row r="36" spans="2:12" x14ac:dyDescent="0.2">
      <c r="B36" s="33"/>
      <c r="C36" s="33"/>
      <c r="D36" s="33"/>
      <c r="E36" s="33"/>
      <c r="F36" s="34"/>
      <c r="G36" s="28"/>
      <c r="H36" s="3"/>
      <c r="I36" s="153"/>
      <c r="J36" s="3"/>
      <c r="K36" s="3"/>
      <c r="L36" s="3"/>
    </row>
    <row r="37" spans="2:12" customFormat="1" ht="12.75" x14ac:dyDescent="0.2"/>
    <row r="38" spans="2:12" ht="12.75" x14ac:dyDescent="0.2">
      <c r="B38"/>
      <c r="C38"/>
      <c r="D38"/>
      <c r="E38"/>
      <c r="F38"/>
      <c r="G38"/>
      <c r="H38"/>
      <c r="I38"/>
      <c r="J38"/>
      <c r="K38" s="3"/>
      <c r="L38" s="3"/>
    </row>
    <row r="39" spans="2:12" ht="12.75" x14ac:dyDescent="0.2">
      <c r="B39"/>
      <c r="C39"/>
      <c r="D39"/>
      <c r="E39"/>
      <c r="F39"/>
      <c r="G39"/>
      <c r="H39"/>
      <c r="I39"/>
      <c r="J39"/>
      <c r="K39" s="3"/>
      <c r="L39" s="3"/>
    </row>
    <row r="40" spans="2:12" ht="12.75" x14ac:dyDescent="0.2">
      <c r="B40"/>
      <c r="C40"/>
      <c r="D40"/>
      <c r="E40"/>
      <c r="F40"/>
      <c r="G40"/>
      <c r="H40"/>
      <c r="I40"/>
      <c r="J40"/>
    </row>
    <row r="41" spans="2:12" ht="12.75" x14ac:dyDescent="0.2">
      <c r="B41"/>
      <c r="C41"/>
      <c r="D41"/>
      <c r="E41"/>
      <c r="F41"/>
      <c r="G41"/>
      <c r="H41"/>
      <c r="I41"/>
      <c r="J41"/>
    </row>
    <row r="42" spans="2:12" ht="12.75" x14ac:dyDescent="0.2">
      <c r="B42"/>
      <c r="C42"/>
      <c r="D42"/>
      <c r="E42"/>
      <c r="F42"/>
      <c r="G42"/>
      <c r="H42"/>
      <c r="I42"/>
      <c r="J42"/>
    </row>
    <row r="43" spans="2:12" ht="12.75" x14ac:dyDescent="0.2">
      <c r="B43"/>
      <c r="C43"/>
      <c r="D43"/>
      <c r="E43"/>
      <c r="F43"/>
      <c r="G43"/>
      <c r="H43"/>
      <c r="I43"/>
      <c r="J43"/>
    </row>
    <row r="44" spans="2:12" ht="12.75" x14ac:dyDescent="0.2">
      <c r="B44"/>
      <c r="C44"/>
      <c r="D44"/>
      <c r="E44"/>
      <c r="F44"/>
      <c r="G44"/>
      <c r="H44"/>
      <c r="I44"/>
      <c r="J44"/>
    </row>
    <row r="45" spans="2:12" ht="12.75" x14ac:dyDescent="0.2">
      <c r="B45"/>
      <c r="C45"/>
      <c r="D45"/>
      <c r="E45"/>
      <c r="F45"/>
      <c r="G45"/>
      <c r="H45"/>
      <c r="I45"/>
      <c r="J45"/>
    </row>
    <row r="46" spans="2:12" ht="12.75" x14ac:dyDescent="0.2">
      <c r="B46"/>
      <c r="C46"/>
      <c r="D46"/>
      <c r="E46"/>
      <c r="F46"/>
      <c r="G46"/>
      <c r="H46"/>
      <c r="I46"/>
      <c r="J46"/>
    </row>
    <row r="47" spans="2:12" ht="12.75" x14ac:dyDescent="0.2">
      <c r="B47"/>
      <c r="C47"/>
      <c r="D47"/>
      <c r="E47"/>
      <c r="F47"/>
      <c r="G47"/>
      <c r="H47"/>
      <c r="I47"/>
      <c r="J47"/>
    </row>
    <row r="48" spans="2:12" ht="12.75" x14ac:dyDescent="0.2">
      <c r="B48"/>
      <c r="C48"/>
      <c r="D48"/>
      <c r="E48"/>
      <c r="F48"/>
      <c r="G48"/>
      <c r="H48"/>
      <c r="I48"/>
      <c r="J48"/>
    </row>
    <row r="49" spans="2:10" ht="12.75" x14ac:dyDescent="0.2">
      <c r="B49"/>
      <c r="C49"/>
      <c r="D49"/>
      <c r="E49"/>
      <c r="F49"/>
      <c r="G49"/>
      <c r="H49"/>
      <c r="I49"/>
      <c r="J49"/>
    </row>
    <row r="50" spans="2:10" ht="12.75" x14ac:dyDescent="0.2">
      <c r="B50"/>
      <c r="C50"/>
      <c r="D50"/>
      <c r="E50"/>
      <c r="F50"/>
      <c r="G50"/>
      <c r="H50"/>
      <c r="I50"/>
      <c r="J50"/>
    </row>
    <row r="51" spans="2:10" ht="12.75" x14ac:dyDescent="0.2">
      <c r="B51"/>
      <c r="C51"/>
      <c r="D51"/>
      <c r="E51"/>
      <c r="F51"/>
      <c r="G51"/>
      <c r="H51"/>
      <c r="I51"/>
      <c r="J51"/>
    </row>
    <row r="52" spans="2:10" ht="12.75" x14ac:dyDescent="0.2">
      <c r="B52"/>
      <c r="C52"/>
      <c r="D52"/>
      <c r="E52"/>
      <c r="F52"/>
      <c r="G52"/>
      <c r="H52"/>
      <c r="I52"/>
      <c r="J52"/>
    </row>
    <row r="53" spans="2:10" ht="12.75" x14ac:dyDescent="0.2">
      <c r="B53"/>
      <c r="C53"/>
      <c r="D53"/>
      <c r="E53"/>
      <c r="F53"/>
      <c r="G53"/>
      <c r="H53"/>
      <c r="I53"/>
      <c r="J53"/>
    </row>
    <row r="54" spans="2:10" ht="12.75" x14ac:dyDescent="0.2">
      <c r="B54"/>
      <c r="C54"/>
      <c r="D54"/>
      <c r="E54"/>
      <c r="F54"/>
      <c r="G54"/>
      <c r="H54"/>
      <c r="I54"/>
      <c r="J54"/>
    </row>
    <row r="55" spans="2:10" ht="12.75" x14ac:dyDescent="0.2">
      <c r="B55"/>
      <c r="C55"/>
      <c r="D55"/>
      <c r="E55"/>
      <c r="F55"/>
      <c r="G55"/>
      <c r="H55"/>
      <c r="I55"/>
      <c r="J55"/>
    </row>
    <row r="56" spans="2:10" ht="12.75" x14ac:dyDescent="0.2">
      <c r="B56"/>
      <c r="C56"/>
      <c r="D56"/>
      <c r="E56"/>
      <c r="F56"/>
      <c r="G56"/>
      <c r="H56"/>
      <c r="I56"/>
      <c r="J56"/>
    </row>
    <row r="57" spans="2:10" ht="12.75" x14ac:dyDescent="0.2">
      <c r="B57"/>
      <c r="C57"/>
      <c r="D57"/>
      <c r="E57"/>
      <c r="F57"/>
      <c r="G57"/>
      <c r="H57"/>
      <c r="I57"/>
      <c r="J57"/>
    </row>
    <row r="58" spans="2:10" ht="12.75" x14ac:dyDescent="0.2">
      <c r="B58"/>
      <c r="C58"/>
      <c r="D58"/>
      <c r="E58"/>
      <c r="F58"/>
      <c r="G58"/>
      <c r="H58"/>
      <c r="I58"/>
      <c r="J58"/>
    </row>
    <row r="59" spans="2:10" ht="12.75" x14ac:dyDescent="0.2">
      <c r="B59"/>
      <c r="C59"/>
      <c r="D59"/>
      <c r="E59"/>
      <c r="F59"/>
      <c r="G59"/>
      <c r="H59"/>
      <c r="I59"/>
      <c r="J59"/>
    </row>
    <row r="60" spans="2:10" ht="12.75" x14ac:dyDescent="0.2">
      <c r="B60"/>
      <c r="C60"/>
      <c r="D60"/>
      <c r="E60"/>
      <c r="F60"/>
      <c r="G60"/>
      <c r="H60"/>
      <c r="I60"/>
      <c r="J60"/>
    </row>
    <row r="61" spans="2:10" ht="12.75" x14ac:dyDescent="0.2">
      <c r="B61"/>
      <c r="C61"/>
      <c r="D61"/>
      <c r="E61"/>
      <c r="F61"/>
      <c r="G61"/>
      <c r="H61"/>
      <c r="I61"/>
      <c r="J61"/>
    </row>
    <row r="62" spans="2:10" ht="12.75" x14ac:dyDescent="0.2">
      <c r="B62"/>
      <c r="C62"/>
      <c r="D62"/>
      <c r="E62"/>
      <c r="F62"/>
      <c r="G62"/>
      <c r="H62"/>
      <c r="I62"/>
      <c r="J62"/>
    </row>
    <row r="63" spans="2:10" ht="12.75" x14ac:dyDescent="0.2">
      <c r="B63"/>
      <c r="C63"/>
      <c r="D63"/>
      <c r="E63"/>
      <c r="F63"/>
      <c r="G63"/>
      <c r="H63"/>
      <c r="I63"/>
      <c r="J63"/>
    </row>
    <row r="64" spans="2:10" ht="12.75" x14ac:dyDescent="0.2">
      <c r="B64"/>
      <c r="C64"/>
      <c r="D64"/>
      <c r="E64"/>
      <c r="F64"/>
      <c r="G64"/>
      <c r="H64"/>
      <c r="I64"/>
      <c r="J64"/>
    </row>
    <row r="65" spans="2:10" ht="12.75" x14ac:dyDescent="0.2">
      <c r="B65"/>
      <c r="C65"/>
      <c r="D65"/>
      <c r="E65"/>
      <c r="F65"/>
      <c r="G65"/>
      <c r="H65"/>
      <c r="I65"/>
      <c r="J65"/>
    </row>
    <row r="66" spans="2:10" ht="12.75" x14ac:dyDescent="0.2">
      <c r="B66"/>
      <c r="C66"/>
      <c r="D66"/>
      <c r="E66"/>
      <c r="F66"/>
      <c r="G66"/>
      <c r="H66"/>
      <c r="I66"/>
      <c r="J66"/>
    </row>
    <row r="67" spans="2:10" ht="12.75" x14ac:dyDescent="0.2">
      <c r="B67"/>
      <c r="C67"/>
      <c r="D67"/>
      <c r="E67"/>
      <c r="F67"/>
      <c r="G67"/>
      <c r="H67"/>
      <c r="I67"/>
      <c r="J67"/>
    </row>
    <row r="68" spans="2:10" ht="12.75" x14ac:dyDescent="0.2">
      <c r="B68"/>
      <c r="C68"/>
      <c r="D68"/>
      <c r="E68"/>
      <c r="F68"/>
      <c r="G68"/>
      <c r="H68"/>
      <c r="I68"/>
      <c r="J6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0">
    <tabColor theme="4"/>
  </sheetPr>
  <dimension ref="B1:K52"/>
  <sheetViews>
    <sheetView showGridLines="0" workbookViewId="0">
      <selection activeCell="F5" sqref="F5"/>
    </sheetView>
  </sheetViews>
  <sheetFormatPr defaultColWidth="9.140625" defaultRowHeight="12" x14ac:dyDescent="0.2"/>
  <cols>
    <col min="1" max="1" width="9.140625" style="18"/>
    <col min="2" max="2" width="16.28515625" style="18" bestFit="1" customWidth="1"/>
    <col min="3" max="3" width="7.5703125" style="18" bestFit="1" customWidth="1"/>
    <col min="4" max="4" width="14.28515625" style="18" bestFit="1" customWidth="1"/>
    <col min="5" max="5" width="11.28515625" style="18" bestFit="1" customWidth="1"/>
    <col min="6" max="6" width="13.28515625" style="24" bestFit="1" customWidth="1"/>
    <col min="7" max="7" width="9.140625" style="18"/>
    <col min="8" max="8" width="10.140625" style="18" bestFit="1" customWidth="1"/>
    <col min="9" max="9" width="9.140625" style="18"/>
    <col min="10" max="10" width="17.7109375" style="18" bestFit="1" customWidth="1"/>
    <col min="11" max="16384" width="9.140625" style="18"/>
  </cols>
  <sheetData>
    <row r="1" spans="2:11" ht="15" x14ac:dyDescent="0.25">
      <c r="B1" s="177" t="s">
        <v>375</v>
      </c>
    </row>
    <row r="3" spans="2:11" ht="12.75" thickBot="1" x14ac:dyDescent="0.25">
      <c r="B3" s="18" t="s">
        <v>29</v>
      </c>
    </row>
    <row r="4" spans="2:11" s="14" customFormat="1" ht="24.75" thickBot="1" x14ac:dyDescent="0.25">
      <c r="B4" s="40" t="s">
        <v>0</v>
      </c>
      <c r="C4" s="41" t="s">
        <v>351</v>
      </c>
      <c r="D4" s="41" t="s">
        <v>1</v>
      </c>
      <c r="E4" s="41" t="s">
        <v>2</v>
      </c>
      <c r="F4" s="42" t="s">
        <v>3</v>
      </c>
    </row>
    <row r="5" spans="2:11" x14ac:dyDescent="0.2">
      <c r="B5" s="76" t="s">
        <v>181</v>
      </c>
      <c r="C5" s="77">
        <f>SUM(C6:C35)</f>
        <v>25.627171457784581</v>
      </c>
      <c r="D5" s="86"/>
      <c r="E5" s="86"/>
      <c r="F5" s="90"/>
      <c r="G5" s="25"/>
      <c r="H5" s="14"/>
      <c r="I5" s="14"/>
      <c r="J5" s="14"/>
    </row>
    <row r="6" spans="2:11" x14ac:dyDescent="0.2">
      <c r="B6" s="78" t="s">
        <v>73</v>
      </c>
      <c r="C6" s="79">
        <v>13.597698139109401</v>
      </c>
      <c r="D6" s="82">
        <f t="shared" ref="D6:D35" si="0">IF(ISNUMBER(C6),C6/VLOOKUP("National Total",B$5:C$35,2,0),"0")</f>
        <v>0.53059691591437519</v>
      </c>
      <c r="E6" s="82">
        <f t="shared" ref="E6" si="1">IF(D6=1,0,IF(ISNUMBER(D6+E5),D6+E5,0))</f>
        <v>0.53059691591437519</v>
      </c>
      <c r="F6" s="91" t="s">
        <v>364</v>
      </c>
      <c r="G6" s="25"/>
      <c r="H6" s="14"/>
      <c r="I6" s="14"/>
      <c r="J6" s="14"/>
      <c r="K6" s="154"/>
    </row>
    <row r="7" spans="2:11" x14ac:dyDescent="0.2">
      <c r="B7" s="78" t="s">
        <v>131</v>
      </c>
      <c r="C7" s="79">
        <v>3.5104492766647399</v>
      </c>
      <c r="D7" s="82">
        <f t="shared" si="0"/>
        <v>0.13698153471394503</v>
      </c>
      <c r="E7" s="82">
        <f t="shared" ref="E7:E31" si="2">IF(D7=1,0,IF(ISNUMBER(D7+E6),D7+E6,0))</f>
        <v>0.66757845062832022</v>
      </c>
      <c r="F7" s="91" t="s">
        <v>364</v>
      </c>
      <c r="G7" s="25"/>
      <c r="H7" s="14"/>
      <c r="I7" s="14"/>
      <c r="J7" s="14"/>
      <c r="K7" s="154"/>
    </row>
    <row r="8" spans="2:11" x14ac:dyDescent="0.2">
      <c r="B8" s="78" t="s">
        <v>82</v>
      </c>
      <c r="C8" s="79">
        <v>2.4781718704717002</v>
      </c>
      <c r="D8" s="82">
        <f t="shared" si="0"/>
        <v>9.6700951743893052E-2</v>
      </c>
      <c r="E8" s="82">
        <f t="shared" si="2"/>
        <v>0.76427940237221326</v>
      </c>
      <c r="F8" s="91" t="s">
        <v>364</v>
      </c>
      <c r="G8" s="25"/>
      <c r="H8" s="14"/>
      <c r="I8" s="14"/>
      <c r="J8" s="14"/>
      <c r="K8" s="154"/>
    </row>
    <row r="9" spans="2:11" x14ac:dyDescent="0.2">
      <c r="B9" s="78" t="s">
        <v>65</v>
      </c>
      <c r="C9" s="79">
        <v>2.20194709790663</v>
      </c>
      <c r="D9" s="82">
        <f t="shared" si="0"/>
        <v>8.5922361800008965E-2</v>
      </c>
      <c r="E9" s="82">
        <f t="shared" si="2"/>
        <v>0.85020176417222226</v>
      </c>
      <c r="F9" s="91" t="s">
        <v>364</v>
      </c>
      <c r="G9" s="25"/>
      <c r="H9" s="14"/>
      <c r="I9" s="14"/>
      <c r="J9" s="14"/>
      <c r="K9" s="154"/>
    </row>
    <row r="10" spans="2:11" x14ac:dyDescent="0.2">
      <c r="B10" s="78" t="s">
        <v>63</v>
      </c>
      <c r="C10" s="79">
        <v>1.5044813570795399</v>
      </c>
      <c r="D10" s="82">
        <f t="shared" si="0"/>
        <v>5.8706492815949633E-2</v>
      </c>
      <c r="E10" s="82">
        <f t="shared" si="2"/>
        <v>0.9089082569881719</v>
      </c>
      <c r="F10" s="91" t="s">
        <v>381</v>
      </c>
      <c r="G10" s="25"/>
      <c r="H10" s="14"/>
      <c r="I10" s="14"/>
      <c r="J10" s="14"/>
      <c r="K10" s="154"/>
    </row>
    <row r="11" spans="2:11" x14ac:dyDescent="0.2">
      <c r="B11" s="78" t="s">
        <v>55</v>
      </c>
      <c r="C11" s="79">
        <v>1.0234978972198501</v>
      </c>
      <c r="D11" s="82">
        <f t="shared" si="0"/>
        <v>3.9937997016403055E-2</v>
      </c>
      <c r="E11" s="82">
        <f t="shared" si="2"/>
        <v>0.94884625400457501</v>
      </c>
      <c r="F11" s="91" t="s">
        <v>381</v>
      </c>
      <c r="G11" s="25"/>
      <c r="H11" s="14"/>
      <c r="I11" s="14"/>
      <c r="J11" s="14"/>
      <c r="K11" s="154"/>
    </row>
    <row r="12" spans="2:11" x14ac:dyDescent="0.2">
      <c r="B12" s="78" t="s">
        <v>80</v>
      </c>
      <c r="C12" s="79">
        <v>0.45218558093939099</v>
      </c>
      <c r="D12" s="82">
        <f t="shared" si="0"/>
        <v>1.7644771358566527E-2</v>
      </c>
      <c r="E12" s="82">
        <f t="shared" si="2"/>
        <v>0.96649102536314158</v>
      </c>
      <c r="F12" s="91" t="s">
        <v>381</v>
      </c>
      <c r="G12" s="25"/>
      <c r="H12" s="14"/>
      <c r="I12" s="14"/>
      <c r="J12" s="14"/>
      <c r="K12" s="154"/>
    </row>
    <row r="13" spans="2:11" x14ac:dyDescent="0.2">
      <c r="B13" s="78" t="s">
        <v>85</v>
      </c>
      <c r="C13" s="79">
        <v>0.197841017723142</v>
      </c>
      <c r="D13" s="82">
        <f t="shared" si="0"/>
        <v>7.7199708929658432E-3</v>
      </c>
      <c r="E13" s="82">
        <f t="shared" si="2"/>
        <v>0.97421099625610741</v>
      </c>
      <c r="F13" s="91" t="s">
        <v>381</v>
      </c>
      <c r="G13" s="25"/>
      <c r="H13" s="14"/>
      <c r="I13" s="14"/>
      <c r="J13" s="14"/>
      <c r="K13" s="154"/>
    </row>
    <row r="14" spans="2:11" x14ac:dyDescent="0.2">
      <c r="B14" s="78" t="s">
        <v>66</v>
      </c>
      <c r="C14" s="79">
        <v>0.141791435324847</v>
      </c>
      <c r="D14" s="82">
        <f t="shared" si="0"/>
        <v>5.532855452206999E-3</v>
      </c>
      <c r="E14" s="82">
        <f t="shared" si="2"/>
        <v>0.97974385170831446</v>
      </c>
      <c r="F14" s="91" t="s">
        <v>381</v>
      </c>
      <c r="G14" s="25"/>
      <c r="H14" s="14"/>
      <c r="I14" s="14"/>
      <c r="J14" s="14"/>
      <c r="K14" s="154"/>
    </row>
    <row r="15" spans="2:11" x14ac:dyDescent="0.2">
      <c r="B15" s="78" t="s">
        <v>62</v>
      </c>
      <c r="C15" s="79">
        <v>0.134511772727025</v>
      </c>
      <c r="D15" s="82">
        <f t="shared" si="0"/>
        <v>5.2487951293651381E-3</v>
      </c>
      <c r="E15" s="82">
        <f t="shared" si="2"/>
        <v>0.98499264683767962</v>
      </c>
      <c r="F15" s="91" t="s">
        <v>381</v>
      </c>
      <c r="G15" s="25"/>
      <c r="H15" s="14"/>
      <c r="I15" s="14"/>
      <c r="J15" s="14"/>
      <c r="K15" s="154"/>
    </row>
    <row r="16" spans="2:11" x14ac:dyDescent="0.2">
      <c r="B16" s="78" t="s">
        <v>77</v>
      </c>
      <c r="C16" s="79">
        <v>0.107294201183432</v>
      </c>
      <c r="D16" s="82">
        <f t="shared" si="0"/>
        <v>4.1867359946522699E-3</v>
      </c>
      <c r="E16" s="82">
        <f t="shared" si="2"/>
        <v>0.98917938283233187</v>
      </c>
      <c r="F16" s="91" t="s">
        <v>381</v>
      </c>
      <c r="G16" s="25"/>
      <c r="H16" s="14"/>
      <c r="I16" s="14"/>
      <c r="J16" s="14"/>
      <c r="K16" s="154"/>
    </row>
    <row r="17" spans="2:11" x14ac:dyDescent="0.2">
      <c r="B17" s="78" t="s">
        <v>56</v>
      </c>
      <c r="C17" s="79">
        <v>7.6661035068370395E-2</v>
      </c>
      <c r="D17" s="82">
        <f t="shared" si="0"/>
        <v>2.9913966586071921E-3</v>
      </c>
      <c r="E17" s="82">
        <f t="shared" si="2"/>
        <v>0.99217077949093901</v>
      </c>
      <c r="F17" s="91" t="s">
        <v>381</v>
      </c>
      <c r="G17" s="25"/>
      <c r="H17" s="14"/>
      <c r="I17" s="14"/>
      <c r="J17" s="14"/>
      <c r="K17" s="154"/>
    </row>
    <row r="18" spans="2:11" x14ac:dyDescent="0.2">
      <c r="B18" s="78" t="s">
        <v>68</v>
      </c>
      <c r="C18" s="79">
        <v>4.4569934322080999E-2</v>
      </c>
      <c r="D18" s="82">
        <f t="shared" si="0"/>
        <v>1.7391671334271389E-3</v>
      </c>
      <c r="E18" s="82">
        <f t="shared" si="2"/>
        <v>0.99390994662436616</v>
      </c>
      <c r="F18" s="91" t="s">
        <v>381</v>
      </c>
      <c r="G18" s="25"/>
      <c r="H18" s="14"/>
      <c r="I18" s="14"/>
      <c r="J18" s="14"/>
      <c r="K18" s="154"/>
    </row>
    <row r="19" spans="2:11" x14ac:dyDescent="0.2">
      <c r="B19" s="78" t="s">
        <v>75</v>
      </c>
      <c r="C19" s="79">
        <v>3.8872056635672003E-2</v>
      </c>
      <c r="D19" s="82">
        <f t="shared" si="0"/>
        <v>1.5168297718577959E-3</v>
      </c>
      <c r="E19" s="82">
        <f t="shared" si="2"/>
        <v>0.9954267763962239</v>
      </c>
      <c r="F19" s="91" t="s">
        <v>381</v>
      </c>
      <c r="G19" s="25"/>
      <c r="H19" s="14"/>
      <c r="I19" s="14"/>
      <c r="J19" s="14"/>
      <c r="K19" s="154"/>
    </row>
    <row r="20" spans="2:11" x14ac:dyDescent="0.2">
      <c r="B20" s="78" t="s">
        <v>86</v>
      </c>
      <c r="C20" s="79">
        <v>2.2794420963651699E-2</v>
      </c>
      <c r="D20" s="82">
        <f t="shared" si="0"/>
        <v>8.8946300613787022E-4</v>
      </c>
      <c r="E20" s="82">
        <f t="shared" si="2"/>
        <v>0.9963162394023618</v>
      </c>
      <c r="F20" s="91" t="s">
        <v>381</v>
      </c>
      <c r="G20" s="25"/>
      <c r="H20" s="14"/>
      <c r="I20" s="14"/>
      <c r="J20" s="14"/>
      <c r="K20" s="154"/>
    </row>
    <row r="21" spans="2:11" x14ac:dyDescent="0.2">
      <c r="B21" s="78" t="s">
        <v>386</v>
      </c>
      <c r="C21" s="79">
        <v>2.0318122803000001E-2</v>
      </c>
      <c r="D21" s="82">
        <f t="shared" si="0"/>
        <v>7.9283516858151396E-4</v>
      </c>
      <c r="E21" s="82">
        <f t="shared" si="2"/>
        <v>0.99710907457094333</v>
      </c>
      <c r="F21" s="91" t="s">
        <v>381</v>
      </c>
      <c r="G21" s="25"/>
      <c r="H21" s="14"/>
      <c r="I21" s="14"/>
      <c r="J21" s="14"/>
      <c r="K21" s="154"/>
    </row>
    <row r="22" spans="2:11" x14ac:dyDescent="0.2">
      <c r="B22" s="78" t="s">
        <v>70</v>
      </c>
      <c r="C22" s="79">
        <v>2.0186163716852001E-2</v>
      </c>
      <c r="D22" s="82">
        <f t="shared" si="0"/>
        <v>7.8768598204856496E-4</v>
      </c>
      <c r="E22" s="82">
        <f t="shared" si="2"/>
        <v>0.99789676055299192</v>
      </c>
      <c r="F22" s="91" t="s">
        <v>381</v>
      </c>
      <c r="G22" s="25"/>
      <c r="H22" s="14"/>
      <c r="I22" s="14"/>
      <c r="J22" s="14"/>
      <c r="K22" s="154"/>
    </row>
    <row r="23" spans="2:11" x14ac:dyDescent="0.2">
      <c r="B23" s="78" t="s">
        <v>69</v>
      </c>
      <c r="C23" s="79">
        <v>1.5065283348638899E-2</v>
      </c>
      <c r="D23" s="82">
        <f t="shared" si="0"/>
        <v>5.8786368107209227E-4</v>
      </c>
      <c r="E23" s="82">
        <f t="shared" si="2"/>
        <v>0.99848462423406403</v>
      </c>
      <c r="F23" s="91" t="s">
        <v>381</v>
      </c>
      <c r="G23" s="25"/>
      <c r="H23" s="14"/>
      <c r="I23" s="14"/>
      <c r="J23" s="14"/>
      <c r="K23" s="154"/>
    </row>
    <row r="24" spans="2:11" x14ac:dyDescent="0.2">
      <c r="B24" s="78" t="s">
        <v>57</v>
      </c>
      <c r="C24" s="79">
        <v>1.1216292206626E-2</v>
      </c>
      <c r="D24" s="82">
        <f t="shared" si="0"/>
        <v>4.3767187592678742E-4</v>
      </c>
      <c r="E24" s="82">
        <f t="shared" si="2"/>
        <v>0.99892229610999084</v>
      </c>
      <c r="F24" s="91" t="s">
        <v>381</v>
      </c>
      <c r="G24" s="25"/>
      <c r="H24" s="14"/>
      <c r="I24" s="14"/>
      <c r="J24" s="14"/>
      <c r="K24" s="154"/>
    </row>
    <row r="25" spans="2:11" x14ac:dyDescent="0.2">
      <c r="B25" s="78" t="s">
        <v>84</v>
      </c>
      <c r="C25" s="79">
        <v>7.6161334008405697E-3</v>
      </c>
      <c r="D25" s="82">
        <f t="shared" si="0"/>
        <v>2.971897781769073E-4</v>
      </c>
      <c r="E25" s="82">
        <f t="shared" si="2"/>
        <v>0.99921948588816778</v>
      </c>
      <c r="F25" s="91" t="s">
        <v>381</v>
      </c>
      <c r="G25" s="25"/>
      <c r="H25" s="14"/>
      <c r="I25" s="14"/>
      <c r="J25" s="14"/>
      <c r="K25" s="154"/>
    </row>
    <row r="26" spans="2:11" x14ac:dyDescent="0.2">
      <c r="B26" s="78" t="s">
        <v>60</v>
      </c>
      <c r="C26" s="79">
        <v>6.7340664670549897E-3</v>
      </c>
      <c r="D26" s="82">
        <f t="shared" si="0"/>
        <v>2.6277057060893196E-4</v>
      </c>
      <c r="E26" s="82">
        <f t="shared" si="2"/>
        <v>0.99948225645877675</v>
      </c>
      <c r="F26" s="91" t="s">
        <v>381</v>
      </c>
      <c r="G26" s="25"/>
      <c r="H26" s="14"/>
      <c r="I26" s="14"/>
      <c r="J26" s="14"/>
      <c r="K26" s="154"/>
    </row>
    <row r="27" spans="2:11" x14ac:dyDescent="0.2">
      <c r="B27" s="78" t="s">
        <v>71</v>
      </c>
      <c r="C27" s="79">
        <v>6.7018664845764301E-3</v>
      </c>
      <c r="D27" s="82">
        <f t="shared" si="0"/>
        <v>2.6151409240057403E-4</v>
      </c>
      <c r="E27" s="82">
        <f t="shared" si="2"/>
        <v>0.99974377055117736</v>
      </c>
      <c r="F27" s="91" t="s">
        <v>381</v>
      </c>
      <c r="G27" s="25"/>
      <c r="H27" s="14"/>
      <c r="I27" s="14"/>
      <c r="J27" s="14"/>
      <c r="K27" s="154"/>
    </row>
    <row r="28" spans="2:11" x14ac:dyDescent="0.2">
      <c r="B28" s="78" t="s">
        <v>67</v>
      </c>
      <c r="C28" s="79">
        <v>3.4976330415498998E-3</v>
      </c>
      <c r="D28" s="82">
        <f t="shared" si="0"/>
        <v>1.3648143133203447E-4</v>
      </c>
      <c r="E28" s="82">
        <f t="shared" si="2"/>
        <v>0.9998802519825094</v>
      </c>
      <c r="F28" s="91" t="s">
        <v>381</v>
      </c>
      <c r="G28" s="25"/>
      <c r="H28" s="14"/>
      <c r="I28" s="14"/>
      <c r="J28" s="14"/>
      <c r="K28" s="154"/>
    </row>
    <row r="29" spans="2:11" x14ac:dyDescent="0.2">
      <c r="B29" s="78" t="s">
        <v>174</v>
      </c>
      <c r="C29" s="79">
        <v>1.6125685200000001E-3</v>
      </c>
      <c r="D29" s="82">
        <f t="shared" si="0"/>
        <v>6.2924171036837616E-5</v>
      </c>
      <c r="E29" s="82">
        <f t="shared" si="2"/>
        <v>0.99994317615354622</v>
      </c>
      <c r="F29" s="91" t="s">
        <v>381</v>
      </c>
      <c r="G29" s="25"/>
      <c r="H29" s="14"/>
      <c r="I29" s="14"/>
      <c r="J29" s="14"/>
      <c r="K29" s="154"/>
    </row>
    <row r="30" spans="2:11" x14ac:dyDescent="0.2">
      <c r="B30" s="78" t="s">
        <v>59</v>
      </c>
      <c r="C30" s="79">
        <v>1.0256970953430699E-3</v>
      </c>
      <c r="D30" s="82">
        <f t="shared" si="0"/>
        <v>4.0023812110231981E-5</v>
      </c>
      <c r="E30" s="82">
        <f t="shared" si="2"/>
        <v>0.99998319996565643</v>
      </c>
      <c r="F30" s="91" t="s">
        <v>381</v>
      </c>
      <c r="G30" s="25"/>
      <c r="H30" s="14"/>
      <c r="I30" s="14"/>
      <c r="J30" s="14"/>
      <c r="K30" s="154"/>
    </row>
    <row r="31" spans="2:11" x14ac:dyDescent="0.2">
      <c r="B31" s="78" t="s">
        <v>61</v>
      </c>
      <c r="C31" s="79">
        <v>3.9600692660982599E-4</v>
      </c>
      <c r="D31" s="82">
        <f t="shared" si="0"/>
        <v>1.5452619391186609E-5</v>
      </c>
      <c r="E31" s="82">
        <f t="shared" si="2"/>
        <v>0.99999865258504761</v>
      </c>
      <c r="F31" s="91" t="s">
        <v>381</v>
      </c>
      <c r="G31" s="25"/>
      <c r="H31" s="14"/>
      <c r="I31" s="14"/>
      <c r="J31" s="14"/>
      <c r="K31" s="154"/>
    </row>
    <row r="32" spans="2:11" x14ac:dyDescent="0.2">
      <c r="B32" s="78" t="s">
        <v>58</v>
      </c>
      <c r="C32" s="79">
        <v>3.0563640000000003E-5</v>
      </c>
      <c r="D32" s="82">
        <f t="shared" si="0"/>
        <v>1.1926263516965664E-6</v>
      </c>
      <c r="E32" s="82">
        <f t="shared" ref="E32" si="3">IF(D32=1,0,IF(ISNUMBER(D32+E31),D32+E31,0))</f>
        <v>0.99999984521139929</v>
      </c>
      <c r="F32" s="91"/>
      <c r="G32" s="25"/>
      <c r="H32" s="14"/>
      <c r="I32" s="14"/>
      <c r="J32" s="14"/>
      <c r="K32" s="154"/>
    </row>
    <row r="33" spans="2:10" x14ac:dyDescent="0.2">
      <c r="B33" s="78" t="s">
        <v>78</v>
      </c>
      <c r="C33" s="79">
        <v>3.9667940097645002E-6</v>
      </c>
      <c r="D33" s="82">
        <f t="shared" si="0"/>
        <v>1.54788600696685E-7</v>
      </c>
      <c r="E33" s="82">
        <f t="shared" ref="E33" si="4">IF(D33=1,0,IF(ISNUMBER(D33+E32),D33+E32,0))</f>
        <v>1</v>
      </c>
      <c r="F33" s="91"/>
      <c r="G33" s="25"/>
      <c r="H33" s="14"/>
      <c r="I33" s="14"/>
      <c r="J33" s="14"/>
    </row>
    <row r="34" spans="2:10" x14ac:dyDescent="0.2">
      <c r="B34" s="78" t="s">
        <v>114</v>
      </c>
      <c r="C34" s="79">
        <v>0</v>
      </c>
      <c r="D34" s="82">
        <f t="shared" si="0"/>
        <v>0</v>
      </c>
      <c r="E34" s="82">
        <f t="shared" ref="E34:E35" si="5">IF(D34=1,0,IF(ISNUMBER(D34+E33),D34+E33,0))</f>
        <v>1</v>
      </c>
      <c r="F34" s="91"/>
      <c r="G34" s="25"/>
      <c r="H34" s="14"/>
      <c r="I34" s="14"/>
      <c r="J34" s="14"/>
    </row>
    <row r="35" spans="2:10" x14ac:dyDescent="0.2">
      <c r="B35" s="78" t="s">
        <v>121</v>
      </c>
      <c r="C35" s="79">
        <v>0</v>
      </c>
      <c r="D35" s="82">
        <f t="shared" si="0"/>
        <v>0</v>
      </c>
      <c r="E35" s="82">
        <f t="shared" si="5"/>
        <v>1</v>
      </c>
      <c r="F35" s="91"/>
      <c r="G35" s="25"/>
      <c r="H35" s="14"/>
      <c r="I35" s="14"/>
      <c r="J35" s="14"/>
    </row>
    <row r="36" spans="2:10" x14ac:dyDescent="0.2">
      <c r="B36" s="78"/>
      <c r="C36" s="79"/>
      <c r="D36" s="82"/>
      <c r="E36" s="82"/>
      <c r="F36" s="91"/>
      <c r="G36" s="25"/>
      <c r="H36" s="14"/>
      <c r="I36" s="14"/>
      <c r="J36" s="14"/>
    </row>
    <row r="37" spans="2:10" ht="12.75" thickBot="1" x14ac:dyDescent="0.25">
      <c r="B37" s="80"/>
      <c r="C37" s="81"/>
      <c r="D37" s="84"/>
      <c r="E37" s="84"/>
      <c r="F37" s="94"/>
      <c r="G37" s="25"/>
      <c r="H37" s="14"/>
      <c r="I37" s="14"/>
      <c r="J37" s="14"/>
    </row>
    <row r="38" spans="2:10" x14ac:dyDescent="0.2">
      <c r="B38" s="33"/>
      <c r="C38" s="33"/>
      <c r="D38" s="33"/>
      <c r="E38" s="33"/>
      <c r="F38" s="34"/>
      <c r="G38" s="25"/>
    </row>
    <row r="39" spans="2:10" x14ac:dyDescent="0.2">
      <c r="B39" s="33"/>
      <c r="C39" s="33"/>
      <c r="D39" s="33"/>
      <c r="E39" s="33"/>
      <c r="F39" s="34"/>
    </row>
    <row r="40" spans="2:10" x14ac:dyDescent="0.2">
      <c r="C40" s="23"/>
      <c r="D40" s="33"/>
      <c r="E40" s="33"/>
      <c r="F40" s="34"/>
    </row>
    <row r="41" spans="2:10" x14ac:dyDescent="0.2">
      <c r="C41" s="23"/>
      <c r="D41" s="17"/>
      <c r="E41" s="17"/>
    </row>
    <row r="42" spans="2:10" x14ac:dyDescent="0.2">
      <c r="C42" s="23"/>
      <c r="D42" s="17"/>
      <c r="E42" s="17"/>
    </row>
    <row r="43" spans="2:10" x14ac:dyDescent="0.2">
      <c r="C43" s="23"/>
      <c r="D43" s="17"/>
      <c r="E43" s="17"/>
    </row>
    <row r="44" spans="2:10" x14ac:dyDescent="0.2">
      <c r="C44" s="23"/>
      <c r="D44" s="17"/>
      <c r="E44" s="17"/>
    </row>
    <row r="45" spans="2:10" x14ac:dyDescent="0.2">
      <c r="C45" s="23"/>
      <c r="D45" s="17"/>
      <c r="E45" s="17"/>
    </row>
    <row r="46" spans="2:10" x14ac:dyDescent="0.2">
      <c r="C46" s="23"/>
      <c r="D46" s="17"/>
      <c r="E46" s="17"/>
    </row>
    <row r="47" spans="2:10" x14ac:dyDescent="0.2">
      <c r="C47" s="23"/>
      <c r="D47" s="17"/>
      <c r="E47" s="17"/>
    </row>
    <row r="48" spans="2:10" x14ac:dyDescent="0.2">
      <c r="C48" s="23"/>
      <c r="D48" s="17"/>
      <c r="E48" s="17"/>
    </row>
    <row r="49" spans="3:5" x14ac:dyDescent="0.2">
      <c r="C49" s="23"/>
      <c r="D49" s="17"/>
      <c r="E49" s="17"/>
    </row>
    <row r="50" spans="3:5" x14ac:dyDescent="0.2">
      <c r="C50" s="23"/>
      <c r="D50" s="17"/>
      <c r="E50" s="17"/>
    </row>
    <row r="51" spans="3:5" x14ac:dyDescent="0.2">
      <c r="C51" s="23"/>
      <c r="D51" s="17"/>
      <c r="E51" s="17"/>
    </row>
    <row r="52" spans="3:5" x14ac:dyDescent="0.2">
      <c r="C52" s="23"/>
      <c r="D52" s="17"/>
      <c r="E52" s="17"/>
    </row>
  </sheetData>
  <sortState xmlns:xlrd2="http://schemas.microsoft.com/office/spreadsheetml/2017/richdata2" ref="H5:I30">
    <sortCondition descending="1" ref="I5:I30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>
    <tabColor theme="4"/>
  </sheetPr>
  <dimension ref="A1:R81"/>
  <sheetViews>
    <sheetView showGridLines="0" workbookViewId="0">
      <selection activeCell="F5" sqref="F5"/>
    </sheetView>
  </sheetViews>
  <sheetFormatPr defaultColWidth="9.140625" defaultRowHeight="12" x14ac:dyDescent="0.2"/>
  <cols>
    <col min="1" max="1" width="9.85546875" style="18" customWidth="1"/>
    <col min="2" max="2" width="16.28515625" style="17" bestFit="1" customWidth="1"/>
    <col min="3" max="3" width="8.7109375" style="18" bestFit="1" customWidth="1"/>
    <col min="4" max="4" width="14.28515625" style="18" customWidth="1"/>
    <col min="5" max="5" width="11.28515625" style="18" bestFit="1" customWidth="1"/>
    <col min="6" max="6" width="13.28515625" style="24" bestFit="1" customWidth="1"/>
    <col min="7" max="7" width="1.7109375" style="18" customWidth="1"/>
    <col min="8" max="8" width="16.28515625" style="18" bestFit="1" customWidth="1"/>
    <col min="9" max="9" width="8.7109375" style="18" bestFit="1" customWidth="1"/>
    <col min="10" max="10" width="14.28515625" style="18" customWidth="1"/>
    <col min="11" max="11" width="11.28515625" style="18" bestFit="1" customWidth="1"/>
    <col min="12" max="12" width="13.28515625" style="18" bestFit="1" customWidth="1"/>
    <col min="13" max="13" width="3.140625" style="18" customWidth="1"/>
    <col min="14" max="14" width="15.7109375" style="18" bestFit="1" customWidth="1"/>
    <col min="15" max="15" width="8" style="18" bestFit="1" customWidth="1"/>
    <col min="16" max="16" width="12.5703125" style="18" bestFit="1" customWidth="1"/>
    <col min="17" max="17" width="10" style="18" bestFit="1" customWidth="1"/>
    <col min="18" max="18" width="8.28515625" style="18" bestFit="1" customWidth="1"/>
    <col min="19" max="16384" width="9.140625" style="18"/>
  </cols>
  <sheetData>
    <row r="1" spans="1:18" ht="15" x14ac:dyDescent="0.25">
      <c r="B1" s="177" t="s">
        <v>376</v>
      </c>
    </row>
    <row r="3" spans="1:18" ht="12.75" thickBot="1" x14ac:dyDescent="0.25">
      <c r="B3" s="18" t="s">
        <v>29</v>
      </c>
      <c r="H3" s="18" t="s">
        <v>29</v>
      </c>
      <c r="L3" s="24"/>
      <c r="R3" s="24"/>
    </row>
    <row r="4" spans="1:18" ht="24.75" thickBot="1" x14ac:dyDescent="0.25">
      <c r="A4" s="14"/>
      <c r="B4" s="40" t="s">
        <v>0</v>
      </c>
      <c r="C4" s="41" t="s">
        <v>22</v>
      </c>
      <c r="D4" s="41" t="s">
        <v>1</v>
      </c>
      <c r="E4" s="41" t="s">
        <v>2</v>
      </c>
      <c r="F4" s="42" t="s">
        <v>3</v>
      </c>
      <c r="H4" s="40" t="s">
        <v>0</v>
      </c>
      <c r="I4" s="41" t="s">
        <v>19</v>
      </c>
      <c r="J4" s="41" t="s">
        <v>1</v>
      </c>
      <c r="K4" s="41" t="s">
        <v>2</v>
      </c>
      <c r="L4" s="42" t="s">
        <v>3</v>
      </c>
      <c r="N4" s="19"/>
    </row>
    <row r="5" spans="1:18" s="36" customFormat="1" x14ac:dyDescent="0.2">
      <c r="B5" s="76" t="s">
        <v>181</v>
      </c>
      <c r="C5" s="77">
        <f>SUM(C6:C35)</f>
        <v>11.492960381718003</v>
      </c>
      <c r="D5" s="166"/>
      <c r="E5" s="86"/>
      <c r="F5" s="87"/>
      <c r="G5" s="29"/>
      <c r="H5" s="76" t="s">
        <v>181</v>
      </c>
      <c r="I5" s="77">
        <f>SUM(I6:I26)</f>
        <v>5.0561092033496795</v>
      </c>
      <c r="J5" s="166"/>
      <c r="K5" s="86"/>
      <c r="L5" s="90"/>
      <c r="N5" s="19"/>
      <c r="O5" s="18"/>
      <c r="P5" s="18"/>
    </row>
    <row r="6" spans="1:18" x14ac:dyDescent="0.2">
      <c r="B6" s="78" t="s">
        <v>82</v>
      </c>
      <c r="C6" s="79">
        <v>7.8947459094502896</v>
      </c>
      <c r="D6" s="82">
        <f>IF(ISNUMBER(C6),C6/VLOOKUP("National Total",B$5:C$36,2,0),"0")</f>
        <v>0.68692013608683111</v>
      </c>
      <c r="E6" s="82">
        <f t="shared" ref="E6:E22" si="0">IF(D6=1,0,IF(ISNUMBER(D6+E5),D6+E5,0))</f>
        <v>0.68692013608683111</v>
      </c>
      <c r="F6" s="83" t="s">
        <v>364</v>
      </c>
      <c r="G6" s="29"/>
      <c r="H6" s="78" t="s">
        <v>180</v>
      </c>
      <c r="I6" s="79">
        <v>2.7028601855235599</v>
      </c>
      <c r="J6" s="82">
        <f>IF(ISNUMBER(I6),I6/VLOOKUP("National Total",H$5:I$26,2,0),"0")</f>
        <v>0.534573142473448</v>
      </c>
      <c r="K6" s="82">
        <f t="shared" ref="K6" si="1">IF(J6=1,0,IF(ISNUMBER(J6+K5),J6+K5,0))</f>
        <v>0.534573142473448</v>
      </c>
      <c r="L6" s="91" t="s">
        <v>364</v>
      </c>
      <c r="N6" s="19"/>
    </row>
    <row r="7" spans="1:18" x14ac:dyDescent="0.2">
      <c r="B7" s="78" t="s">
        <v>180</v>
      </c>
      <c r="C7" s="79">
        <v>2.2788503415871002</v>
      </c>
      <c r="D7" s="82">
        <f t="shared" ref="D7:D33" si="2">IF(ISNUMBER(C7),C7/VLOOKUP("National Total",B$5:C$36,2,0),"0")</f>
        <v>0.19828227592362505</v>
      </c>
      <c r="E7" s="82">
        <f>IF(D7=1,0,IF(ISNUMBER(D7+E6),D7+E6,0))</f>
        <v>0.88520241201045613</v>
      </c>
      <c r="F7" s="83" t="s">
        <v>364</v>
      </c>
      <c r="G7" s="29"/>
      <c r="H7" s="78" t="s">
        <v>82</v>
      </c>
      <c r="I7" s="79">
        <v>1.68304665443968</v>
      </c>
      <c r="J7" s="82">
        <f t="shared" ref="J7:J25" si="3">IF(ISNUMBER(I7),I7/VLOOKUP("National Total",H$5:I$26,2,0),"0")</f>
        <v>0.33287387331837281</v>
      </c>
      <c r="K7" s="82">
        <f t="shared" ref="K7:K22" si="4">IF(J7=1,0,IF(ISNUMBER(J7+K6),J7+K6,0))</f>
        <v>0.86744701579182082</v>
      </c>
      <c r="L7" s="91" t="s">
        <v>364</v>
      </c>
      <c r="N7" s="19"/>
      <c r="Q7" s="151"/>
    </row>
    <row r="8" spans="1:18" x14ac:dyDescent="0.2">
      <c r="B8" s="78" t="s">
        <v>68</v>
      </c>
      <c r="C8" s="79">
        <v>0.32003039999999999</v>
      </c>
      <c r="D8" s="82">
        <f t="shared" si="2"/>
        <v>2.7845775968137539E-2</v>
      </c>
      <c r="E8" s="82">
        <f t="shared" si="0"/>
        <v>0.91304818797859366</v>
      </c>
      <c r="F8" s="83" t="s">
        <v>381</v>
      </c>
      <c r="G8" s="29"/>
      <c r="H8" s="78" t="s">
        <v>63</v>
      </c>
      <c r="I8" s="79">
        <v>0.39784472142752197</v>
      </c>
      <c r="J8" s="82">
        <f t="shared" si="3"/>
        <v>7.868594316830603E-2</v>
      </c>
      <c r="K8" s="82">
        <f t="shared" si="4"/>
        <v>0.94613295896012684</v>
      </c>
      <c r="L8" s="91" t="s">
        <v>381</v>
      </c>
      <c r="N8" s="19"/>
    </row>
    <row r="9" spans="1:18" x14ac:dyDescent="0.2">
      <c r="B9" s="78" t="s">
        <v>55</v>
      </c>
      <c r="C9" s="79">
        <v>0.29451851378893901</v>
      </c>
      <c r="D9" s="82">
        <f t="shared" si="2"/>
        <v>2.5625992260221598E-2</v>
      </c>
      <c r="E9" s="82">
        <f t="shared" si="0"/>
        <v>0.93867418023881521</v>
      </c>
      <c r="F9" s="83" t="s">
        <v>381</v>
      </c>
      <c r="G9" s="29"/>
      <c r="H9" s="78" t="s">
        <v>176</v>
      </c>
      <c r="I9" s="79">
        <v>0.24183792000000001</v>
      </c>
      <c r="J9" s="82">
        <f t="shared" si="3"/>
        <v>4.7830834001722521E-2</v>
      </c>
      <c r="K9" s="82">
        <f t="shared" si="4"/>
        <v>0.99396379296184934</v>
      </c>
      <c r="L9" s="91" t="s">
        <v>381</v>
      </c>
      <c r="N9" s="19"/>
    </row>
    <row r="10" spans="1:18" x14ac:dyDescent="0.2">
      <c r="B10" s="78" t="s">
        <v>387</v>
      </c>
      <c r="C10" s="79">
        <v>0.199834011579443</v>
      </c>
      <c r="D10" s="82">
        <f t="shared" si="2"/>
        <v>1.7387514177576169E-2</v>
      </c>
      <c r="E10" s="82">
        <f t="shared" si="0"/>
        <v>0.95606169441639133</v>
      </c>
      <c r="F10" s="83" t="s">
        <v>381</v>
      </c>
      <c r="G10" s="29"/>
      <c r="H10" s="78" t="s">
        <v>55</v>
      </c>
      <c r="I10" s="79">
        <v>1.11042890664158E-2</v>
      </c>
      <c r="J10" s="82">
        <f t="shared" si="3"/>
        <v>2.1962122691217174E-3</v>
      </c>
      <c r="K10" s="82">
        <f t="shared" si="4"/>
        <v>0.99616000523097104</v>
      </c>
      <c r="L10" s="91" t="s">
        <v>381</v>
      </c>
      <c r="N10" s="19"/>
    </row>
    <row r="11" spans="1:18" x14ac:dyDescent="0.2">
      <c r="B11" s="78" t="s">
        <v>63</v>
      </c>
      <c r="C11" s="79">
        <v>0.13024877409795499</v>
      </c>
      <c r="D11" s="82">
        <f t="shared" si="2"/>
        <v>1.1332917696744466E-2</v>
      </c>
      <c r="E11" s="82">
        <f t="shared" si="0"/>
        <v>0.96739461211313582</v>
      </c>
      <c r="F11" s="83" t="s">
        <v>381</v>
      </c>
      <c r="G11" s="29"/>
      <c r="H11" s="78" t="s">
        <v>170</v>
      </c>
      <c r="I11" s="79">
        <v>9.1561023839999995E-3</v>
      </c>
      <c r="J11" s="82">
        <f t="shared" si="3"/>
        <v>1.8108988583423137E-3</v>
      </c>
      <c r="K11" s="82">
        <f t="shared" si="4"/>
        <v>0.99797090408931333</v>
      </c>
      <c r="L11" s="91" t="s">
        <v>381</v>
      </c>
      <c r="N11" s="19"/>
    </row>
    <row r="12" spans="1:18" x14ac:dyDescent="0.2">
      <c r="B12" s="78" t="s">
        <v>69</v>
      </c>
      <c r="C12" s="79">
        <v>0.11350209999999999</v>
      </c>
      <c r="D12" s="82">
        <f t="shared" si="2"/>
        <v>9.8757932012494554E-3</v>
      </c>
      <c r="E12" s="82">
        <f t="shared" si="0"/>
        <v>0.97727040531438525</v>
      </c>
      <c r="F12" s="83" t="s">
        <v>381</v>
      </c>
      <c r="G12" s="29"/>
      <c r="H12" s="78" t="s">
        <v>174</v>
      </c>
      <c r="I12" s="79">
        <v>4.1291100000000001E-3</v>
      </c>
      <c r="J12" s="82">
        <f t="shared" si="3"/>
        <v>8.1665759854721075E-4</v>
      </c>
      <c r="K12" s="82">
        <f t="shared" si="4"/>
        <v>0.99878756168786054</v>
      </c>
      <c r="L12" s="91" t="s">
        <v>381</v>
      </c>
      <c r="N12" s="19"/>
    </row>
    <row r="13" spans="1:18" x14ac:dyDescent="0.2">
      <c r="B13" s="78" t="s">
        <v>80</v>
      </c>
      <c r="C13" s="79">
        <v>0.11248904891794601</v>
      </c>
      <c r="D13" s="82">
        <f t="shared" si="2"/>
        <v>9.7876478454483971E-3</v>
      </c>
      <c r="E13" s="82">
        <f t="shared" si="0"/>
        <v>0.98705805315983364</v>
      </c>
      <c r="F13" s="83" t="s">
        <v>381</v>
      </c>
      <c r="G13" s="29"/>
      <c r="H13" s="78" t="s">
        <v>77</v>
      </c>
      <c r="I13" s="79">
        <v>3.3976497041420099E-3</v>
      </c>
      <c r="J13" s="82">
        <f t="shared" si="3"/>
        <v>6.7198898747896155E-4</v>
      </c>
      <c r="K13" s="82">
        <f t="shared" si="4"/>
        <v>0.99945955067533954</v>
      </c>
      <c r="L13" s="91" t="s">
        <v>381</v>
      </c>
      <c r="N13" s="19"/>
    </row>
    <row r="14" spans="1:18" x14ac:dyDescent="0.2">
      <c r="B14" s="78" t="s">
        <v>70</v>
      </c>
      <c r="C14" s="79">
        <v>7.0772600000000005E-2</v>
      </c>
      <c r="D14" s="82">
        <f t="shared" si="2"/>
        <v>6.157908637062638E-3</v>
      </c>
      <c r="E14" s="82">
        <f t="shared" si="0"/>
        <v>0.99321596179689631</v>
      </c>
      <c r="F14" s="83" t="s">
        <v>381</v>
      </c>
      <c r="G14" s="29"/>
      <c r="H14" s="78" t="s">
        <v>80</v>
      </c>
      <c r="I14" s="79">
        <v>1.51492518614891E-3</v>
      </c>
      <c r="J14" s="82">
        <f t="shared" si="3"/>
        <v>2.9962271881811211E-4</v>
      </c>
      <c r="K14" s="82">
        <f t="shared" si="4"/>
        <v>0.99975917339415765</v>
      </c>
      <c r="L14" s="91" t="s">
        <v>381</v>
      </c>
      <c r="N14" s="19"/>
    </row>
    <row r="15" spans="1:18" x14ac:dyDescent="0.2">
      <c r="B15" s="78" t="s">
        <v>62</v>
      </c>
      <c r="C15" s="79">
        <v>3.1771095512744298E-2</v>
      </c>
      <c r="D15" s="82">
        <f t="shared" si="2"/>
        <v>2.7643961570843817E-3</v>
      </c>
      <c r="E15" s="82">
        <f t="shared" si="0"/>
        <v>0.99598035795398066</v>
      </c>
      <c r="F15" s="83" t="s">
        <v>381</v>
      </c>
      <c r="G15" s="29"/>
      <c r="H15" s="78" t="s">
        <v>86</v>
      </c>
      <c r="I15" s="79">
        <v>7.2182333051563799E-4</v>
      </c>
      <c r="J15" s="82">
        <f t="shared" si="3"/>
        <v>1.4276260687514996E-4</v>
      </c>
      <c r="K15" s="82">
        <f t="shared" si="4"/>
        <v>0.99990193600103283</v>
      </c>
      <c r="L15" s="91" t="s">
        <v>381</v>
      </c>
      <c r="N15" s="19"/>
    </row>
    <row r="16" spans="1:18" x14ac:dyDescent="0.2">
      <c r="B16" s="78" t="s">
        <v>104</v>
      </c>
      <c r="C16" s="79">
        <v>1.4E-2</v>
      </c>
      <c r="D16" s="82">
        <f t="shared" si="2"/>
        <v>1.218136975593336E-3</v>
      </c>
      <c r="E16" s="82">
        <f t="shared" si="0"/>
        <v>0.99719849492957402</v>
      </c>
      <c r="F16" s="83" t="s">
        <v>381</v>
      </c>
      <c r="G16" s="29"/>
      <c r="H16" s="78" t="s">
        <v>139</v>
      </c>
      <c r="I16" s="79">
        <v>2.4597945675702002E-4</v>
      </c>
      <c r="J16" s="82">
        <f t="shared" si="3"/>
        <v>4.8649949370962617E-5</v>
      </c>
      <c r="K16" s="82">
        <f t="shared" si="4"/>
        <v>0.99995058595040376</v>
      </c>
      <c r="L16" s="91" t="s">
        <v>381</v>
      </c>
      <c r="N16" s="19"/>
    </row>
    <row r="17" spans="2:14" x14ac:dyDescent="0.2">
      <c r="B17" s="78" t="s">
        <v>75</v>
      </c>
      <c r="C17" s="79">
        <v>1.0145460846187599E-2</v>
      </c>
      <c r="D17" s="82">
        <f t="shared" si="2"/>
        <v>8.8275435651254065E-4</v>
      </c>
      <c r="E17" s="82">
        <f t="shared" si="0"/>
        <v>0.99808124928608655</v>
      </c>
      <c r="F17" s="83" t="s">
        <v>381</v>
      </c>
      <c r="G17" s="29"/>
      <c r="H17" s="78" t="s">
        <v>387</v>
      </c>
      <c r="I17" s="79">
        <v>1.3357973761199499E-4</v>
      </c>
      <c r="J17" s="82">
        <f t="shared" si="3"/>
        <v>2.6419472412403242E-5</v>
      </c>
      <c r="K17" s="82">
        <f t="shared" si="4"/>
        <v>0.9999770054228162</v>
      </c>
      <c r="L17" s="91" t="s">
        <v>381</v>
      </c>
      <c r="N17" s="19"/>
    </row>
    <row r="18" spans="2:14" x14ac:dyDescent="0.2">
      <c r="B18" s="78" t="s">
        <v>57</v>
      </c>
      <c r="C18" s="79">
        <v>6.3731706529392904E-3</v>
      </c>
      <c r="D18" s="82">
        <f t="shared" si="2"/>
        <v>5.5452820172226236E-4</v>
      </c>
      <c r="E18" s="82">
        <f t="shared" si="0"/>
        <v>0.99863577748780885</v>
      </c>
      <c r="F18" s="83" t="s">
        <v>381</v>
      </c>
      <c r="G18" s="29"/>
      <c r="H18" s="78" t="s">
        <v>68</v>
      </c>
      <c r="I18" s="79">
        <v>6.4043700000000005E-5</v>
      </c>
      <c r="J18" s="82">
        <f t="shared" si="3"/>
        <v>1.2666597461457312E-5</v>
      </c>
      <c r="K18" s="82">
        <f t="shared" si="4"/>
        <v>0.99998967202027766</v>
      </c>
      <c r="L18" s="91" t="s">
        <v>381</v>
      </c>
      <c r="N18" s="19"/>
    </row>
    <row r="19" spans="2:14" x14ac:dyDescent="0.2">
      <c r="B19" s="78" t="s">
        <v>84</v>
      </c>
      <c r="C19" s="79">
        <v>5.7121000506304299E-3</v>
      </c>
      <c r="D19" s="82">
        <f t="shared" si="2"/>
        <v>4.9700859142582092E-4</v>
      </c>
      <c r="E19" s="82">
        <f t="shared" si="0"/>
        <v>0.99913278607923472</v>
      </c>
      <c r="F19" s="83" t="s">
        <v>381</v>
      </c>
      <c r="G19" s="29"/>
      <c r="H19" s="78" t="s">
        <v>69</v>
      </c>
      <c r="I19" s="79">
        <v>2.2721000000000002E-5</v>
      </c>
      <c r="J19" s="82">
        <f t="shared" si="3"/>
        <v>4.4937716109745624E-6</v>
      </c>
      <c r="K19" s="82">
        <f t="shared" si="4"/>
        <v>0.9999941657918886</v>
      </c>
      <c r="L19" s="91" t="s">
        <v>381</v>
      </c>
      <c r="N19" s="19"/>
    </row>
    <row r="20" spans="2:14" x14ac:dyDescent="0.2">
      <c r="B20" s="78" t="s">
        <v>170</v>
      </c>
      <c r="C20" s="79">
        <v>4.3220000000000003E-3</v>
      </c>
      <c r="D20" s="82">
        <f t="shared" si="2"/>
        <v>3.76056286322457E-4</v>
      </c>
      <c r="E20" s="82">
        <f t="shared" si="0"/>
        <v>0.99950884236555715</v>
      </c>
      <c r="F20" s="83" t="s">
        <v>381</v>
      </c>
      <c r="G20" s="29"/>
      <c r="H20" s="78" t="s">
        <v>62</v>
      </c>
      <c r="I20" s="79">
        <v>1.8044902036115201E-5</v>
      </c>
      <c r="J20" s="82">
        <f t="shared" si="3"/>
        <v>3.5689304384803294E-6</v>
      </c>
      <c r="K20" s="82">
        <f t="shared" si="4"/>
        <v>0.99999773472232711</v>
      </c>
      <c r="L20" s="91" t="s">
        <v>381</v>
      </c>
      <c r="N20" s="19"/>
    </row>
    <row r="21" spans="2:14" x14ac:dyDescent="0.2">
      <c r="B21" s="78" t="s">
        <v>86</v>
      </c>
      <c r="C21" s="79">
        <v>2.4693956043956001E-3</v>
      </c>
      <c r="D21" s="82">
        <f t="shared" si="2"/>
        <v>2.1486157807728101E-4</v>
      </c>
      <c r="E21" s="82">
        <f t="shared" si="0"/>
        <v>0.99972370394363441</v>
      </c>
      <c r="F21" s="83" t="s">
        <v>381</v>
      </c>
      <c r="G21" s="29"/>
      <c r="H21" s="78" t="s">
        <v>70</v>
      </c>
      <c r="I21" s="79">
        <v>1.05854E-5</v>
      </c>
      <c r="J21" s="82">
        <f t="shared" si="3"/>
        <v>2.0935861102420727E-6</v>
      </c>
      <c r="K21" s="82">
        <f t="shared" si="4"/>
        <v>0.99999982830843737</v>
      </c>
      <c r="L21" s="91" t="s">
        <v>381</v>
      </c>
      <c r="N21" s="19"/>
    </row>
    <row r="22" spans="2:14" x14ac:dyDescent="0.2">
      <c r="B22" s="78" t="s">
        <v>71</v>
      </c>
      <c r="C22" s="79">
        <v>2.1332E-3</v>
      </c>
      <c r="D22" s="82">
        <f t="shared" si="2"/>
        <v>1.8560927116683602E-4</v>
      </c>
      <c r="E22" s="82">
        <f t="shared" si="0"/>
        <v>0.99990931321480125</v>
      </c>
      <c r="F22" s="83" t="s">
        <v>381</v>
      </c>
      <c r="G22" s="29"/>
      <c r="H22" s="78" t="s">
        <v>71</v>
      </c>
      <c r="I22" s="79">
        <v>7.4140000000000001E-7</v>
      </c>
      <c r="J22" s="82">
        <f t="shared" si="3"/>
        <v>1.4663449110411252E-7</v>
      </c>
      <c r="K22" s="82">
        <f t="shared" si="4"/>
        <v>0.99999997494292847</v>
      </c>
      <c r="L22" s="91" t="s">
        <v>381</v>
      </c>
      <c r="N22" s="19"/>
    </row>
    <row r="23" spans="2:14" x14ac:dyDescent="0.2">
      <c r="B23" s="78" t="s">
        <v>386</v>
      </c>
      <c r="C23" s="79">
        <v>3.0141728899999999E-4</v>
      </c>
      <c r="D23" s="82">
        <f t="shared" si="2"/>
        <v>2.6226253201000178E-5</v>
      </c>
      <c r="E23" s="82">
        <f t="shared" ref="E23:E32" si="5">IF(D23=1,0,IF(ISNUMBER(D23+E22),D23+E22,0))</f>
        <v>0.99993553946800229</v>
      </c>
      <c r="F23" s="83" t="s">
        <v>381</v>
      </c>
      <c r="G23" s="29"/>
      <c r="H23" s="78" t="s">
        <v>84</v>
      </c>
      <c r="I23" s="79">
        <v>1.2376216776365901E-7</v>
      </c>
      <c r="J23" s="82">
        <f t="shared" si="3"/>
        <v>2.4477748162889043E-8</v>
      </c>
      <c r="K23" s="82">
        <f t="shared" ref="K23:K25" si="6">IF(J23=1,0,IF(ISNUMBER(J23+K22),J23+K22,0))</f>
        <v>0.99999999942067663</v>
      </c>
      <c r="L23" s="91" t="s">
        <v>381</v>
      </c>
      <c r="N23" s="19"/>
    </row>
    <row r="24" spans="2:14" x14ac:dyDescent="0.2">
      <c r="B24" s="78" t="s">
        <v>174</v>
      </c>
      <c r="C24" s="79">
        <v>2.7191699999999999E-4</v>
      </c>
      <c r="D24" s="82">
        <f t="shared" si="2"/>
        <v>2.3659439428029508E-5</v>
      </c>
      <c r="E24" s="82">
        <f t="shared" si="5"/>
        <v>0.99995919890743035</v>
      </c>
      <c r="F24" s="83" t="s">
        <v>381</v>
      </c>
      <c r="G24" s="29"/>
      <c r="H24" s="78" t="s">
        <v>57</v>
      </c>
      <c r="I24" s="79">
        <v>2.9291234830000001E-9</v>
      </c>
      <c r="J24" s="82">
        <f t="shared" si="3"/>
        <v>5.7932361924846321E-10</v>
      </c>
      <c r="K24" s="82">
        <f t="shared" si="6"/>
        <v>1.0000000000000002</v>
      </c>
      <c r="L24" s="91" t="s">
        <v>381</v>
      </c>
      <c r="N24" s="19"/>
    </row>
    <row r="25" spans="2:14" x14ac:dyDescent="0.2">
      <c r="B25" s="78" t="s">
        <v>60</v>
      </c>
      <c r="C25" s="79">
        <v>2.5967831877997898E-4</v>
      </c>
      <c r="D25" s="82">
        <f t="shared" si="2"/>
        <v>2.2594554418986128E-5</v>
      </c>
      <c r="E25" s="82">
        <f t="shared" si="5"/>
        <v>0.99998179346184934</v>
      </c>
      <c r="F25" s="83" t="s">
        <v>381</v>
      </c>
      <c r="G25" s="29"/>
      <c r="H25" s="78" t="s">
        <v>56</v>
      </c>
      <c r="I25" s="79">
        <v>0</v>
      </c>
      <c r="J25" s="82">
        <f t="shared" si="3"/>
        <v>0</v>
      </c>
      <c r="K25" s="82">
        <f t="shared" si="6"/>
        <v>1.0000000000000002</v>
      </c>
      <c r="L25" s="91" t="s">
        <v>381</v>
      </c>
      <c r="N25" s="19"/>
    </row>
    <row r="26" spans="2:14" ht="12.75" thickBot="1" x14ac:dyDescent="0.25">
      <c r="B26" s="78" t="s">
        <v>59</v>
      </c>
      <c r="C26" s="79">
        <v>1.6970132880934799E-4</v>
      </c>
      <c r="D26" s="82">
        <f t="shared" si="2"/>
        <v>1.4765675959284958E-5</v>
      </c>
      <c r="E26" s="82">
        <f t="shared" si="5"/>
        <v>0.9999965591378086</v>
      </c>
      <c r="F26" s="83" t="s">
        <v>381</v>
      </c>
      <c r="G26" s="29"/>
      <c r="H26" s="80"/>
      <c r="I26" s="81"/>
      <c r="J26" s="84"/>
      <c r="K26" s="84"/>
      <c r="L26" s="94"/>
      <c r="N26" s="19"/>
    </row>
    <row r="27" spans="2:14" ht="12.75" x14ac:dyDescent="0.2">
      <c r="B27" s="78" t="s">
        <v>61</v>
      </c>
      <c r="C27" s="79">
        <v>3.9525153563829701E-5</v>
      </c>
      <c r="D27" s="82">
        <f t="shared" si="2"/>
        <v>3.4390750730075483E-6</v>
      </c>
      <c r="E27" s="82">
        <f t="shared" si="5"/>
        <v>0.99999999821288166</v>
      </c>
      <c r="F27" s="83" t="s">
        <v>381</v>
      </c>
      <c r="G27" s="29"/>
      <c r="H27"/>
      <c r="I27" s="89"/>
      <c r="J27" s="89"/>
      <c r="K27" s="82"/>
      <c r="L27" s="158"/>
      <c r="N27" s="19"/>
    </row>
    <row r="28" spans="2:14" ht="13.5" customHeight="1" x14ac:dyDescent="0.2">
      <c r="B28" s="78" t="s">
        <v>139</v>
      </c>
      <c r="C28" s="79">
        <v>2.0539284639211201E-8</v>
      </c>
      <c r="D28" s="82">
        <f t="shared" si="2"/>
        <v>1.787118719375671E-9</v>
      </c>
      <c r="E28" s="82">
        <f t="shared" si="5"/>
        <v>1.0000000000000004</v>
      </c>
      <c r="F28" s="83" t="s">
        <v>381</v>
      </c>
      <c r="G28" s="29"/>
      <c r="H28" s="36"/>
      <c r="N28" s="19"/>
    </row>
    <row r="29" spans="2:14" ht="13.5" customHeight="1" thickBot="1" x14ac:dyDescent="0.25">
      <c r="B29" s="78" t="s">
        <v>56</v>
      </c>
      <c r="C29" s="79">
        <v>0</v>
      </c>
      <c r="D29" s="82">
        <f t="shared" si="2"/>
        <v>0</v>
      </c>
      <c r="E29" s="82">
        <f t="shared" si="5"/>
        <v>1.0000000000000004</v>
      </c>
      <c r="F29" s="83" t="s">
        <v>381</v>
      </c>
      <c r="G29" s="29"/>
      <c r="H29" s="18" t="s">
        <v>29</v>
      </c>
    </row>
    <row r="30" spans="2:14" ht="13.5" customHeight="1" x14ac:dyDescent="0.2">
      <c r="B30" s="78" t="s">
        <v>58</v>
      </c>
      <c r="C30" s="79">
        <v>0</v>
      </c>
      <c r="D30" s="82">
        <f t="shared" si="2"/>
        <v>0</v>
      </c>
      <c r="E30" s="82">
        <f t="shared" si="5"/>
        <v>1.0000000000000004</v>
      </c>
      <c r="F30" s="83" t="s">
        <v>381</v>
      </c>
      <c r="G30" s="29"/>
      <c r="H30" s="186" t="s">
        <v>0</v>
      </c>
      <c r="I30" s="188" t="s">
        <v>21</v>
      </c>
      <c r="J30" s="188" t="s">
        <v>1</v>
      </c>
      <c r="K30" s="188" t="s">
        <v>2</v>
      </c>
      <c r="L30" s="190" t="s">
        <v>3</v>
      </c>
    </row>
    <row r="31" spans="2:14" ht="13.5" customHeight="1" thickBot="1" x14ac:dyDescent="0.25">
      <c r="B31" s="78" t="s">
        <v>77</v>
      </c>
      <c r="C31" s="79">
        <v>0</v>
      </c>
      <c r="D31" s="82">
        <f t="shared" si="2"/>
        <v>0</v>
      </c>
      <c r="E31" s="82">
        <f t="shared" si="5"/>
        <v>1.0000000000000004</v>
      </c>
      <c r="F31" s="83" t="s">
        <v>381</v>
      </c>
      <c r="G31" s="29"/>
      <c r="H31" s="187"/>
      <c r="I31" s="189"/>
      <c r="J31" s="189"/>
      <c r="K31" s="189"/>
      <c r="L31" s="191"/>
    </row>
    <row r="32" spans="2:14" x14ac:dyDescent="0.2">
      <c r="B32" s="78" t="s">
        <v>78</v>
      </c>
      <c r="C32" s="79">
        <v>0</v>
      </c>
      <c r="D32" s="82">
        <f t="shared" si="2"/>
        <v>0</v>
      </c>
      <c r="E32" s="82">
        <f t="shared" si="5"/>
        <v>1.0000000000000004</v>
      </c>
      <c r="F32" s="83" t="s">
        <v>381</v>
      </c>
      <c r="G32" s="29"/>
      <c r="H32" s="76" t="s">
        <v>181</v>
      </c>
      <c r="I32" s="77">
        <f>SUM(I33:I49)</f>
        <v>2.4650908737095838</v>
      </c>
      <c r="J32" s="166"/>
      <c r="K32" s="86"/>
      <c r="L32" s="83"/>
    </row>
    <row r="33" spans="2:12" x14ac:dyDescent="0.2">
      <c r="B33" s="78" t="s">
        <v>176</v>
      </c>
      <c r="C33" s="79">
        <v>0</v>
      </c>
      <c r="D33" s="82">
        <f t="shared" si="2"/>
        <v>0</v>
      </c>
      <c r="E33" s="82">
        <f t="shared" ref="E33" si="7">IF(D33=1,0,IF(ISNUMBER(D33+E32),D33+E32,0))</f>
        <v>1.0000000000000004</v>
      </c>
      <c r="F33" s="83" t="s">
        <v>381</v>
      </c>
      <c r="G33" s="29"/>
      <c r="H33" s="78" t="s">
        <v>163</v>
      </c>
      <c r="I33" s="79">
        <v>2.1232510383532701</v>
      </c>
      <c r="J33" s="82">
        <f>IF(ISNUMBER(I33),I33/VLOOKUP("National Total",H$32:I$49,2,0),"0")</f>
        <v>0.86132769424362143</v>
      </c>
      <c r="K33" s="82">
        <f>IF(J33=1,0,IF(ISNUMBER(J33+K32),J33+K32,0))</f>
        <v>0.86132769424362143</v>
      </c>
      <c r="L33" s="83" t="s">
        <v>364</v>
      </c>
    </row>
    <row r="34" spans="2:12" x14ac:dyDescent="0.2">
      <c r="B34" s="78"/>
      <c r="C34" s="79"/>
      <c r="D34" s="82"/>
      <c r="E34" s="82"/>
      <c r="F34" s="83"/>
      <c r="G34" s="29"/>
      <c r="H34" s="78" t="s">
        <v>55</v>
      </c>
      <c r="I34" s="79">
        <v>0.28138232923671302</v>
      </c>
      <c r="J34" s="82">
        <f t="shared" ref="J34:J49" si="8">IF(ISNUMBER(I34),I34/VLOOKUP("National Total",H$32:I$49,2,0),"0")</f>
        <v>0.11414683825155532</v>
      </c>
      <c r="K34" s="82">
        <f t="shared" ref="K34:K45" si="9">IF(J34=1,0,IF(ISNUMBER(J34+K33),J34+K33,0))</f>
        <v>0.97547453249517679</v>
      </c>
      <c r="L34" s="83" t="s">
        <v>381</v>
      </c>
    </row>
    <row r="35" spans="2:12" x14ac:dyDescent="0.2">
      <c r="B35" s="78"/>
      <c r="C35" s="79"/>
      <c r="D35" s="82"/>
      <c r="E35" s="82"/>
      <c r="F35" s="83"/>
      <c r="G35" s="29"/>
      <c r="H35" s="78" t="s">
        <v>63</v>
      </c>
      <c r="I35" s="79">
        <v>1.57003926741698E-2</v>
      </c>
      <c r="J35" s="82">
        <f t="shared" si="8"/>
        <v>6.3690928564199816E-3</v>
      </c>
      <c r="K35" s="82">
        <f t="shared" si="9"/>
        <v>0.98184362535159675</v>
      </c>
      <c r="L35" s="83" t="s">
        <v>381</v>
      </c>
    </row>
    <row r="36" spans="2:12" ht="12.75" thickBot="1" x14ac:dyDescent="0.25">
      <c r="B36" s="80"/>
      <c r="C36" s="81"/>
      <c r="D36" s="84"/>
      <c r="E36" s="84"/>
      <c r="F36" s="85"/>
      <c r="G36" s="29"/>
      <c r="H36" s="78" t="s">
        <v>82</v>
      </c>
      <c r="I36" s="79">
        <v>1.1487437211566901E-2</v>
      </c>
      <c r="J36" s="82">
        <f t="shared" si="8"/>
        <v>4.6600461403193908E-3</v>
      </c>
      <c r="K36" s="82">
        <f t="shared" si="9"/>
        <v>0.98650367149191609</v>
      </c>
      <c r="L36" s="83" t="s">
        <v>381</v>
      </c>
    </row>
    <row r="37" spans="2:12" ht="12.75" x14ac:dyDescent="0.2">
      <c r="B37"/>
      <c r="C37"/>
      <c r="D37"/>
      <c r="E37"/>
      <c r="F37"/>
      <c r="G37" s="36"/>
      <c r="H37" s="78" t="s">
        <v>387</v>
      </c>
      <c r="I37" s="79">
        <v>9.7951853031997896E-3</v>
      </c>
      <c r="J37" s="82">
        <f t="shared" si="8"/>
        <v>3.9735595176901275E-3</v>
      </c>
      <c r="K37" s="82">
        <f t="shared" si="9"/>
        <v>0.99047723100960616</v>
      </c>
      <c r="L37" s="83" t="s">
        <v>381</v>
      </c>
    </row>
    <row r="38" spans="2:12" ht="12.75" x14ac:dyDescent="0.2">
      <c r="B38"/>
      <c r="C38"/>
      <c r="D38"/>
      <c r="E38"/>
      <c r="F38"/>
      <c r="H38" s="78" t="s">
        <v>77</v>
      </c>
      <c r="I38" s="79">
        <v>7.1529467455621297E-3</v>
      </c>
      <c r="J38" s="82">
        <f t="shared" si="8"/>
        <v>2.9016969807681135E-3</v>
      </c>
      <c r="K38" s="82">
        <f t="shared" si="9"/>
        <v>0.99337892799037431</v>
      </c>
      <c r="L38" s="83" t="s">
        <v>381</v>
      </c>
    </row>
    <row r="39" spans="2:12" ht="12.75" x14ac:dyDescent="0.2">
      <c r="B39"/>
      <c r="C39"/>
      <c r="D39"/>
      <c r="E39"/>
      <c r="F39"/>
      <c r="H39" s="78" t="s">
        <v>170</v>
      </c>
      <c r="I39" s="79">
        <v>5.9687760000000003E-3</v>
      </c>
      <c r="J39" s="82">
        <f t="shared" si="8"/>
        <v>2.4213208785353654E-3</v>
      </c>
      <c r="K39" s="82">
        <f t="shared" si="9"/>
        <v>0.99580024886890972</v>
      </c>
      <c r="L39" s="83" t="s">
        <v>381</v>
      </c>
    </row>
    <row r="40" spans="2:12" ht="12.75" x14ac:dyDescent="0.2">
      <c r="B40"/>
      <c r="C40"/>
      <c r="D40"/>
      <c r="E40"/>
      <c r="F40"/>
      <c r="H40" s="78" t="s">
        <v>80</v>
      </c>
      <c r="I40" s="79">
        <v>5.1209105590142596E-3</v>
      </c>
      <c r="J40" s="82">
        <f t="shared" si="8"/>
        <v>2.0773719190757762E-3</v>
      </c>
      <c r="K40" s="82">
        <f t="shared" si="9"/>
        <v>0.99787762078798548</v>
      </c>
      <c r="L40" s="83" t="s">
        <v>381</v>
      </c>
    </row>
    <row r="41" spans="2:12" ht="12.75" x14ac:dyDescent="0.2">
      <c r="B41"/>
      <c r="C41"/>
      <c r="D41"/>
      <c r="E41"/>
      <c r="F41"/>
      <c r="H41" s="78" t="s">
        <v>86</v>
      </c>
      <c r="I41" s="79">
        <v>1.5196280642434501E-3</v>
      </c>
      <c r="J41" s="82">
        <f t="shared" si="8"/>
        <v>6.1645924718249547E-4</v>
      </c>
      <c r="K41" s="82">
        <f t="shared" si="9"/>
        <v>0.99849408003516793</v>
      </c>
      <c r="L41" s="83" t="s">
        <v>381</v>
      </c>
    </row>
    <row r="42" spans="2:12" ht="12.75" x14ac:dyDescent="0.2">
      <c r="B42"/>
      <c r="C42"/>
      <c r="D42"/>
      <c r="E42"/>
      <c r="F42"/>
      <c r="H42" s="78" t="s">
        <v>174</v>
      </c>
      <c r="I42" s="79">
        <v>1.5106500000000001E-3</v>
      </c>
      <c r="J42" s="82">
        <f t="shared" si="8"/>
        <v>6.1281716471843636E-4</v>
      </c>
      <c r="K42" s="82">
        <f t="shared" si="9"/>
        <v>0.99910689719988632</v>
      </c>
      <c r="L42" s="83" t="s">
        <v>381</v>
      </c>
    </row>
    <row r="43" spans="2:12" ht="12.75" x14ac:dyDescent="0.2">
      <c r="B43"/>
      <c r="C43"/>
      <c r="D43"/>
      <c r="E43"/>
      <c r="F43"/>
      <c r="H43" s="78" t="s">
        <v>62</v>
      </c>
      <c r="I43" s="79">
        <v>1.5037418363429301E-3</v>
      </c>
      <c r="J43" s="82">
        <f t="shared" si="8"/>
        <v>6.1001476756109571E-4</v>
      </c>
      <c r="K43" s="82">
        <f t="shared" si="9"/>
        <v>0.99971691196744739</v>
      </c>
      <c r="L43" s="83" t="s">
        <v>381</v>
      </c>
    </row>
    <row r="44" spans="2:12" ht="12.75" x14ac:dyDescent="0.2">
      <c r="B44"/>
      <c r="C44"/>
      <c r="D44"/>
      <c r="E44"/>
      <c r="F44"/>
      <c r="H44" s="78" t="s">
        <v>68</v>
      </c>
      <c r="I44" s="79">
        <v>3.2003050000000002E-4</v>
      </c>
      <c r="J44" s="82">
        <f t="shared" si="8"/>
        <v>1.2982503136624865E-4</v>
      </c>
      <c r="K44" s="82">
        <f t="shared" si="9"/>
        <v>0.99984673699881366</v>
      </c>
      <c r="L44" s="83" t="s">
        <v>381</v>
      </c>
    </row>
    <row r="45" spans="2:12" ht="12.75" x14ac:dyDescent="0.2">
      <c r="B45"/>
      <c r="C45"/>
      <c r="D45"/>
      <c r="E45"/>
      <c r="F45"/>
      <c r="H45" s="78" t="s">
        <v>84</v>
      </c>
      <c r="I45" s="79">
        <v>2.0944366852311601E-4</v>
      </c>
      <c r="J45" s="82">
        <f t="shared" si="8"/>
        <v>8.4963873241693277E-5</v>
      </c>
      <c r="K45" s="82">
        <f t="shared" si="9"/>
        <v>0.9999317008720553</v>
      </c>
      <c r="L45" s="83" t="s">
        <v>381</v>
      </c>
    </row>
    <row r="46" spans="2:12" x14ac:dyDescent="0.2">
      <c r="B46" s="18"/>
      <c r="F46" s="18"/>
      <c r="H46" s="78" t="s">
        <v>69</v>
      </c>
      <c r="I46" s="79">
        <v>1.135024E-4</v>
      </c>
      <c r="J46" s="82">
        <f t="shared" si="8"/>
        <v>4.6043900941143113E-5</v>
      </c>
      <c r="K46" s="82">
        <f t="shared" ref="K46:K49" si="10">IF(J46=1,0,IF(ISNUMBER(J46+K45),J46+K45,0))</f>
        <v>0.99997774477299639</v>
      </c>
      <c r="L46" s="83" t="s">
        <v>381</v>
      </c>
    </row>
    <row r="47" spans="2:12" ht="12.75" x14ac:dyDescent="0.2">
      <c r="B47"/>
      <c r="C47"/>
      <c r="D47"/>
      <c r="E47" s="17"/>
      <c r="H47" s="78" t="s">
        <v>70</v>
      </c>
      <c r="I47" s="79">
        <v>5.2722500000000002E-5</v>
      </c>
      <c r="J47" s="82">
        <f t="shared" si="8"/>
        <v>2.1387649665288292E-5</v>
      </c>
      <c r="K47" s="82">
        <f t="shared" si="10"/>
        <v>0.9999991324226617</v>
      </c>
      <c r="L47" s="83" t="s">
        <v>381</v>
      </c>
    </row>
    <row r="48" spans="2:12" x14ac:dyDescent="0.2">
      <c r="B48" s="18"/>
      <c r="E48" s="17"/>
      <c r="H48" s="78" t="s">
        <v>71</v>
      </c>
      <c r="I48" s="79">
        <v>2.1337E-6</v>
      </c>
      <c r="J48" s="82">
        <f t="shared" si="8"/>
        <v>8.6556646765281669E-7</v>
      </c>
      <c r="K48" s="82">
        <f t="shared" si="10"/>
        <v>0.99999999798912931</v>
      </c>
      <c r="L48" s="83" t="s">
        <v>381</v>
      </c>
    </row>
    <row r="49" spans="2:12" ht="13.5" thickBot="1" x14ac:dyDescent="0.25">
      <c r="B49"/>
      <c r="C49"/>
      <c r="D49"/>
      <c r="E49" s="17"/>
      <c r="H49" s="80" t="s">
        <v>57</v>
      </c>
      <c r="I49" s="81">
        <v>4.9569782020000001E-9</v>
      </c>
      <c r="J49" s="84">
        <f t="shared" si="8"/>
        <v>2.0108703719066177E-9</v>
      </c>
      <c r="K49" s="84">
        <f t="shared" si="10"/>
        <v>0.99999999999999967</v>
      </c>
      <c r="L49" s="85" t="s">
        <v>381</v>
      </c>
    </row>
    <row r="50" spans="2:12" ht="12.75" x14ac:dyDescent="0.2">
      <c r="B50" s="18"/>
      <c r="E50"/>
      <c r="F50"/>
      <c r="G50"/>
      <c r="H50"/>
      <c r="I50"/>
      <c r="J50"/>
      <c r="K50"/>
      <c r="L50"/>
    </row>
    <row r="51" spans="2:12" ht="12.75" x14ac:dyDescent="0.2">
      <c r="B51"/>
      <c r="C51"/>
      <c r="D51"/>
      <c r="F51" s="18"/>
    </row>
    <row r="52" spans="2:12" x14ac:dyDescent="0.2">
      <c r="B52" s="18"/>
    </row>
    <row r="53" spans="2:12" ht="12.75" x14ac:dyDescent="0.2">
      <c r="B53"/>
      <c r="C53"/>
      <c r="D53"/>
    </row>
    <row r="54" spans="2:12" x14ac:dyDescent="0.2">
      <c r="B54" s="18"/>
    </row>
    <row r="55" spans="2:12" ht="12.75" x14ac:dyDescent="0.2">
      <c r="B55"/>
      <c r="C55"/>
      <c r="D55"/>
    </row>
    <row r="56" spans="2:12" x14ac:dyDescent="0.2">
      <c r="B56" s="18"/>
    </row>
    <row r="57" spans="2:12" ht="12.75" x14ac:dyDescent="0.2">
      <c r="B57"/>
      <c r="C57"/>
      <c r="D57"/>
    </row>
    <row r="58" spans="2:12" x14ac:dyDescent="0.2">
      <c r="B58" s="18"/>
    </row>
    <row r="59" spans="2:12" ht="12.75" x14ac:dyDescent="0.2">
      <c r="B59"/>
      <c r="C59"/>
      <c r="D59"/>
    </row>
    <row r="60" spans="2:12" x14ac:dyDescent="0.2">
      <c r="B60" s="18"/>
    </row>
    <row r="61" spans="2:12" ht="12.75" x14ac:dyDescent="0.2">
      <c r="B61"/>
      <c r="C61"/>
      <c r="D61"/>
    </row>
    <row r="62" spans="2:12" x14ac:dyDescent="0.2">
      <c r="B62" s="18"/>
    </row>
    <row r="63" spans="2:12" ht="12.75" x14ac:dyDescent="0.2">
      <c r="B63"/>
      <c r="C63"/>
      <c r="D63"/>
    </row>
    <row r="64" spans="2:12" x14ac:dyDescent="0.2">
      <c r="B64" s="18"/>
    </row>
    <row r="65" spans="2:6" ht="12.75" x14ac:dyDescent="0.2">
      <c r="B65"/>
      <c r="C65"/>
      <c r="D65"/>
    </row>
    <row r="66" spans="2:6" x14ac:dyDescent="0.2">
      <c r="B66" s="18"/>
    </row>
    <row r="67" spans="2:6" ht="12.75" x14ac:dyDescent="0.2">
      <c r="B67"/>
      <c r="C67"/>
      <c r="D67"/>
      <c r="F67" s="18"/>
    </row>
    <row r="68" spans="2:6" x14ac:dyDescent="0.2">
      <c r="B68" s="18"/>
      <c r="F68" s="18"/>
    </row>
    <row r="69" spans="2:6" ht="12.75" x14ac:dyDescent="0.2">
      <c r="B69"/>
      <c r="C69"/>
      <c r="D69"/>
      <c r="F69" s="18"/>
    </row>
    <row r="70" spans="2:6" x14ac:dyDescent="0.2">
      <c r="B70" s="18"/>
    </row>
    <row r="71" spans="2:6" ht="12.75" x14ac:dyDescent="0.2">
      <c r="B71"/>
      <c r="C71"/>
      <c r="D71"/>
    </row>
    <row r="72" spans="2:6" x14ac:dyDescent="0.2">
      <c r="B72" s="18"/>
    </row>
    <row r="73" spans="2:6" ht="12.75" x14ac:dyDescent="0.2">
      <c r="B73"/>
      <c r="C73"/>
      <c r="D73"/>
    </row>
    <row r="74" spans="2:6" x14ac:dyDescent="0.2">
      <c r="B74" s="18"/>
    </row>
    <row r="75" spans="2:6" ht="12.75" x14ac:dyDescent="0.2">
      <c r="B75"/>
      <c r="C75"/>
      <c r="D75"/>
    </row>
    <row r="76" spans="2:6" x14ac:dyDescent="0.2">
      <c r="B76" s="18"/>
    </row>
    <row r="77" spans="2:6" ht="12.75" x14ac:dyDescent="0.2">
      <c r="B77"/>
      <c r="C77"/>
      <c r="D77"/>
    </row>
    <row r="78" spans="2:6" x14ac:dyDescent="0.2">
      <c r="B78" s="18"/>
    </row>
    <row r="79" spans="2:6" ht="12.75" x14ac:dyDescent="0.2">
      <c r="B79"/>
      <c r="C79"/>
      <c r="D79"/>
    </row>
    <row r="80" spans="2:6" x14ac:dyDescent="0.2">
      <c r="B80" s="18"/>
    </row>
    <row r="81" spans="2:4" ht="12.75" x14ac:dyDescent="0.2">
      <c r="B81"/>
      <c r="C81"/>
      <c r="D81"/>
    </row>
  </sheetData>
  <sortState xmlns:xlrd2="http://schemas.microsoft.com/office/spreadsheetml/2017/richdata2" ref="B43:C79">
    <sortCondition descending="1" ref="C43:C79"/>
  </sortState>
  <mergeCells count="5">
    <mergeCell ref="H30:H31"/>
    <mergeCell ref="I30:I31"/>
    <mergeCell ref="J30:J31"/>
    <mergeCell ref="K30:K31"/>
    <mergeCell ref="L30:L3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>
    <tabColor theme="4"/>
  </sheetPr>
  <dimension ref="A1:L63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10.42578125" style="18" customWidth="1"/>
    <col min="2" max="2" width="16.28515625" style="17" bestFit="1" customWidth="1"/>
    <col min="3" max="3" width="7.5703125" style="18" bestFit="1" customWidth="1"/>
    <col min="4" max="4" width="14.28515625" style="18" customWidth="1"/>
    <col min="5" max="5" width="11.42578125" style="18" bestFit="1" customWidth="1"/>
    <col min="6" max="6" width="13.28515625" style="24" bestFit="1" customWidth="1"/>
    <col min="7" max="7" width="2.42578125" style="18" customWidth="1"/>
    <col min="8" max="8" width="12.28515625" style="18" bestFit="1" customWidth="1"/>
    <col min="9" max="9" width="9" style="18" customWidth="1"/>
    <col min="10" max="10" width="14.28515625" style="18" customWidth="1"/>
    <col min="11" max="11" width="11.28515625" style="18" bestFit="1" customWidth="1"/>
    <col min="12" max="12" width="13.28515625" style="18" bestFit="1" customWidth="1"/>
    <col min="13" max="16384" width="9.140625" style="18"/>
  </cols>
  <sheetData>
    <row r="1" spans="1:12" x14ac:dyDescent="0.2">
      <c r="B1" s="182" t="s">
        <v>377</v>
      </c>
      <c r="E1" s="37"/>
    </row>
    <row r="3" spans="1:12" ht="12.75" thickBot="1" x14ac:dyDescent="0.25">
      <c r="B3" s="18" t="s">
        <v>29</v>
      </c>
      <c r="H3" s="18" t="s">
        <v>29</v>
      </c>
      <c r="L3" s="24"/>
    </row>
    <row r="4" spans="1:12" ht="24.75" thickBot="1" x14ac:dyDescent="0.25">
      <c r="A4" s="14"/>
      <c r="B4" s="47" t="s">
        <v>0</v>
      </c>
      <c r="C4" s="48" t="s">
        <v>352</v>
      </c>
      <c r="D4" s="48" t="s">
        <v>1</v>
      </c>
      <c r="E4" s="48" t="s">
        <v>2</v>
      </c>
      <c r="F4" s="49" t="s">
        <v>3</v>
      </c>
      <c r="H4" s="47" t="s">
        <v>0</v>
      </c>
      <c r="I4" s="48" t="s">
        <v>353</v>
      </c>
      <c r="J4" s="48" t="s">
        <v>1</v>
      </c>
      <c r="K4" s="48" t="s">
        <v>2</v>
      </c>
      <c r="L4" s="49" t="s">
        <v>3</v>
      </c>
    </row>
    <row r="5" spans="1:12" x14ac:dyDescent="0.2">
      <c r="B5" s="76" t="s">
        <v>181</v>
      </c>
      <c r="C5" s="77">
        <f>SUM(C6:C32)</f>
        <v>1.9692627119159656</v>
      </c>
      <c r="D5" s="166"/>
      <c r="E5" s="86"/>
      <c r="F5" s="90"/>
      <c r="G5" s="114"/>
      <c r="H5" s="76" t="s">
        <v>181</v>
      </c>
      <c r="I5" s="77">
        <f>SUM(I6:I30)</f>
        <v>3.2578765167194601</v>
      </c>
      <c r="J5" s="166"/>
      <c r="K5" s="86"/>
      <c r="L5" s="87"/>
    </row>
    <row r="6" spans="1:12" x14ac:dyDescent="0.2">
      <c r="B6" s="78" t="s">
        <v>82</v>
      </c>
      <c r="C6" s="79">
        <v>1.80959735200854</v>
      </c>
      <c r="D6" s="82">
        <f>IF(ISNUMBER(C6),C6/VLOOKUP("National Total",B$5:C$31,2,0),"0")</f>
        <v>0.91892124959189347</v>
      </c>
      <c r="E6" s="82">
        <f t="shared" ref="E6" si="0">IF(D6=1,0,IF(ISNUMBER(D6+E5),D6+E5,0))</f>
        <v>0.91892124959189347</v>
      </c>
      <c r="F6" s="91" t="s">
        <v>364</v>
      </c>
      <c r="G6" s="114"/>
      <c r="H6" s="78" t="s">
        <v>82</v>
      </c>
      <c r="I6" s="79">
        <v>2.89427652261972</v>
      </c>
      <c r="J6" s="82">
        <f>IF(ISNUMBER(I6),I6/VLOOKUP("National Total",H$5:I$30,2,0),"0")</f>
        <v>0.88839356180820828</v>
      </c>
      <c r="K6" s="82">
        <f t="shared" ref="K6" si="1">IF(J6=1,0,IF(ISNUMBER(J6+K5),J6+K5,0))</f>
        <v>0.88839356180820828</v>
      </c>
      <c r="L6" s="83" t="s">
        <v>364</v>
      </c>
    </row>
    <row r="7" spans="1:12" x14ac:dyDescent="0.2">
      <c r="B7" s="78" t="s">
        <v>68</v>
      </c>
      <c r="C7" s="79">
        <v>3.8614004996300001E-2</v>
      </c>
      <c r="D7" s="82">
        <f t="shared" ref="D7:D31" si="2">IF(ISNUMBER(C7),C7/VLOOKUP("National Total",B$5:C$31,2,0),"0")</f>
        <v>1.9608356347097573E-2</v>
      </c>
      <c r="E7" s="82">
        <f t="shared" ref="E7:E28" si="3">IF(D7=1,0,IF(ISNUMBER(D7+E6),D7+E6,0))</f>
        <v>0.93852960593899104</v>
      </c>
      <c r="F7" s="91" t="s">
        <v>381</v>
      </c>
      <c r="G7" s="114"/>
      <c r="H7" s="78" t="s">
        <v>80</v>
      </c>
      <c r="I7" s="79">
        <v>9.1761280524928698E-2</v>
      </c>
      <c r="J7" s="82">
        <f t="shared" ref="J7:J30" si="4">IF(ISNUMBER(I7),I7/VLOOKUP("National Total",H$5:I$30,2,0),"0")</f>
        <v>2.81659786839706E-2</v>
      </c>
      <c r="K7" s="82">
        <f t="shared" ref="K7:K26" si="5">IF(J7=1,0,IF(ISNUMBER(J7+K6),J7+K6,0))</f>
        <v>0.91655954049217891</v>
      </c>
      <c r="L7" s="83" t="s">
        <v>381</v>
      </c>
    </row>
    <row r="8" spans="1:12" x14ac:dyDescent="0.2">
      <c r="B8" s="78" t="s">
        <v>387</v>
      </c>
      <c r="C8" s="79">
        <v>2.49243566630785E-2</v>
      </c>
      <c r="D8" s="82">
        <f t="shared" si="2"/>
        <v>1.2656694565058163E-2</v>
      </c>
      <c r="E8" s="82">
        <f t="shared" si="3"/>
        <v>0.95118630050404918</v>
      </c>
      <c r="F8" s="91" t="s">
        <v>381</v>
      </c>
      <c r="G8" s="114"/>
      <c r="H8" s="78" t="s">
        <v>387</v>
      </c>
      <c r="I8" s="79">
        <v>7.3455009207177901E-2</v>
      </c>
      <c r="J8" s="82">
        <f t="shared" si="4"/>
        <v>2.2546897904265537E-2</v>
      </c>
      <c r="K8" s="82">
        <f t="shared" si="5"/>
        <v>0.93910643839644448</v>
      </c>
      <c r="L8" s="83" t="s">
        <v>381</v>
      </c>
    </row>
    <row r="9" spans="1:12" x14ac:dyDescent="0.2">
      <c r="B9" s="78" t="s">
        <v>69</v>
      </c>
      <c r="C9" s="79">
        <v>2.0074112079099999E-2</v>
      </c>
      <c r="D9" s="82">
        <f t="shared" si="2"/>
        <v>1.0193719688913005E-2</v>
      </c>
      <c r="E9" s="82">
        <f t="shared" si="3"/>
        <v>0.9613800201929622</v>
      </c>
      <c r="F9" s="91" t="s">
        <v>381</v>
      </c>
      <c r="G9" s="114"/>
      <c r="H9" s="78" t="s">
        <v>63</v>
      </c>
      <c r="I9" s="79">
        <v>4.5021163121099002E-2</v>
      </c>
      <c r="J9" s="82">
        <f t="shared" si="4"/>
        <v>1.3819174204439569E-2</v>
      </c>
      <c r="K9" s="82">
        <f t="shared" si="5"/>
        <v>0.95292561260088404</v>
      </c>
      <c r="L9" s="83" t="s">
        <v>381</v>
      </c>
    </row>
    <row r="10" spans="1:12" x14ac:dyDescent="0.2">
      <c r="B10" s="78" t="s">
        <v>80</v>
      </c>
      <c r="C10" s="79">
        <v>1.82807471946719E-2</v>
      </c>
      <c r="D10" s="82">
        <f t="shared" si="2"/>
        <v>9.2830413555568276E-3</v>
      </c>
      <c r="E10" s="82">
        <f t="shared" si="3"/>
        <v>0.970663061548519</v>
      </c>
      <c r="F10" s="91" t="s">
        <v>381</v>
      </c>
      <c r="G10" s="114"/>
      <c r="H10" s="78" t="s">
        <v>68</v>
      </c>
      <c r="I10" s="79">
        <v>4.4490255198799997E-2</v>
      </c>
      <c r="J10" s="82">
        <f t="shared" si="4"/>
        <v>1.3656212864568529E-2</v>
      </c>
      <c r="K10" s="82">
        <f t="shared" si="5"/>
        <v>0.96658182546545257</v>
      </c>
      <c r="L10" s="83" t="s">
        <v>381</v>
      </c>
    </row>
    <row r="11" spans="1:12" x14ac:dyDescent="0.2">
      <c r="B11" s="78" t="s">
        <v>63</v>
      </c>
      <c r="C11" s="79">
        <v>1.7081851662526099E-2</v>
      </c>
      <c r="D11" s="82">
        <f t="shared" si="2"/>
        <v>8.6742370934889436E-3</v>
      </c>
      <c r="E11" s="82">
        <f t="shared" si="3"/>
        <v>0.97933729864200791</v>
      </c>
      <c r="F11" s="91" t="s">
        <v>381</v>
      </c>
      <c r="G11" s="114"/>
      <c r="H11" s="78" t="s">
        <v>70</v>
      </c>
      <c r="I11" s="79">
        <v>2.7042298432300001E-2</v>
      </c>
      <c r="J11" s="82">
        <f t="shared" si="4"/>
        <v>8.3005903672280432E-3</v>
      </c>
      <c r="K11" s="82">
        <f t="shared" si="5"/>
        <v>0.97488241583268065</v>
      </c>
      <c r="L11" s="83" t="s">
        <v>381</v>
      </c>
    </row>
    <row r="12" spans="1:12" x14ac:dyDescent="0.2">
      <c r="B12" s="78" t="s">
        <v>104</v>
      </c>
      <c r="C12" s="79">
        <v>1.1051999999999999E-2</v>
      </c>
      <c r="D12" s="82">
        <f t="shared" si="2"/>
        <v>5.6122527142389838E-3</v>
      </c>
      <c r="E12" s="82">
        <f t="shared" si="3"/>
        <v>0.98494955135624684</v>
      </c>
      <c r="F12" s="91" t="s">
        <v>381</v>
      </c>
      <c r="G12" s="114"/>
      <c r="H12" s="78" t="s">
        <v>62</v>
      </c>
      <c r="I12" s="79">
        <v>2.2986175153643401E-2</v>
      </c>
      <c r="J12" s="82">
        <f t="shared" si="4"/>
        <v>7.0555697969760618E-3</v>
      </c>
      <c r="K12" s="82">
        <f t="shared" si="5"/>
        <v>0.98193798562965673</v>
      </c>
      <c r="L12" s="83" t="s">
        <v>381</v>
      </c>
    </row>
    <row r="13" spans="1:12" x14ac:dyDescent="0.2">
      <c r="B13" s="78" t="s">
        <v>386</v>
      </c>
      <c r="C13" s="79">
        <v>6.4303954407900002E-3</v>
      </c>
      <c r="D13" s="82">
        <f t="shared" si="2"/>
        <v>3.2653822173546567E-3</v>
      </c>
      <c r="E13" s="82">
        <f t="shared" si="3"/>
        <v>0.98821493357360146</v>
      </c>
      <c r="F13" s="91" t="s">
        <v>381</v>
      </c>
      <c r="G13" s="114"/>
      <c r="H13" s="78" t="s">
        <v>69</v>
      </c>
      <c r="I13" s="79">
        <v>2.25585891548E-2</v>
      </c>
      <c r="J13" s="82">
        <f t="shared" si="4"/>
        <v>6.9243229566955831E-3</v>
      </c>
      <c r="K13" s="82">
        <f t="shared" si="5"/>
        <v>0.98886230858635227</v>
      </c>
      <c r="L13" s="83" t="s">
        <v>381</v>
      </c>
    </row>
    <row r="14" spans="1:12" x14ac:dyDescent="0.2">
      <c r="B14" s="78" t="s">
        <v>85</v>
      </c>
      <c r="C14" s="79">
        <v>5.9352305316942699E-3</v>
      </c>
      <c r="D14" s="82">
        <f t="shared" si="2"/>
        <v>3.013935365647417E-3</v>
      </c>
      <c r="E14" s="82">
        <f t="shared" si="3"/>
        <v>0.99122886893924889</v>
      </c>
      <c r="F14" s="91" t="s">
        <v>381</v>
      </c>
      <c r="G14" s="114"/>
      <c r="H14" s="78" t="s">
        <v>84</v>
      </c>
      <c r="I14" s="79">
        <v>1.42802501265761E-2</v>
      </c>
      <c r="J14" s="82">
        <f t="shared" si="4"/>
        <v>4.3832999971882575E-3</v>
      </c>
      <c r="K14" s="82">
        <f t="shared" si="5"/>
        <v>0.9932456085835405</v>
      </c>
      <c r="L14" s="83" t="s">
        <v>381</v>
      </c>
    </row>
    <row r="15" spans="1:12" x14ac:dyDescent="0.2">
      <c r="B15" s="78" t="s">
        <v>62</v>
      </c>
      <c r="C15" s="79">
        <v>5.30954916781636E-3</v>
      </c>
      <c r="D15" s="82">
        <f t="shared" si="2"/>
        <v>2.6962117018153008E-3</v>
      </c>
      <c r="E15" s="82">
        <f t="shared" si="3"/>
        <v>0.99392508064106422</v>
      </c>
      <c r="F15" s="91" t="s">
        <v>381</v>
      </c>
      <c r="G15" s="114"/>
      <c r="H15" s="78" t="s">
        <v>85</v>
      </c>
      <c r="I15" s="79">
        <v>9.8920508861571194E-3</v>
      </c>
      <c r="J15" s="82">
        <f t="shared" si="4"/>
        <v>3.0363492401848258E-3</v>
      </c>
      <c r="K15" s="82">
        <f t="shared" si="5"/>
        <v>0.99628195782372531</v>
      </c>
      <c r="L15" s="83" t="s">
        <v>381</v>
      </c>
    </row>
    <row r="16" spans="1:12" x14ac:dyDescent="0.2">
      <c r="B16" s="78" t="s">
        <v>70</v>
      </c>
      <c r="C16" s="79">
        <v>4.4657006585999996E-3</v>
      </c>
      <c r="D16" s="82">
        <f t="shared" si="2"/>
        <v>2.2677018315424057E-3</v>
      </c>
      <c r="E16" s="82">
        <f t="shared" si="3"/>
        <v>0.99619278247260667</v>
      </c>
      <c r="F16" s="91" t="s">
        <v>381</v>
      </c>
      <c r="G16" s="114"/>
      <c r="H16" s="78" t="s">
        <v>386</v>
      </c>
      <c r="I16" s="79">
        <v>3.21257663005E-3</v>
      </c>
      <c r="J16" s="82">
        <f t="shared" si="4"/>
        <v>9.8609527204699733E-4</v>
      </c>
      <c r="K16" s="82">
        <f t="shared" si="5"/>
        <v>0.99726805309577227</v>
      </c>
      <c r="L16" s="83" t="s">
        <v>381</v>
      </c>
    </row>
    <row r="17" spans="2:12" x14ac:dyDescent="0.2">
      <c r="B17" s="78" t="s">
        <v>55</v>
      </c>
      <c r="C17" s="79">
        <v>3.5598905862855002E-3</v>
      </c>
      <c r="D17" s="82">
        <f t="shared" si="2"/>
        <v>1.8077276153885817E-3</v>
      </c>
      <c r="E17" s="82">
        <f t="shared" si="3"/>
        <v>0.99800051008799529</v>
      </c>
      <c r="F17" s="91" t="s">
        <v>381</v>
      </c>
      <c r="G17" s="114"/>
      <c r="H17" s="78" t="s">
        <v>60</v>
      </c>
      <c r="I17" s="79">
        <v>2.7822677012140601E-3</v>
      </c>
      <c r="J17" s="82">
        <f t="shared" si="4"/>
        <v>8.5401263274879511E-4</v>
      </c>
      <c r="K17" s="82">
        <f t="shared" si="5"/>
        <v>0.99812206572852102</v>
      </c>
      <c r="L17" s="83" t="s">
        <v>381</v>
      </c>
    </row>
    <row r="18" spans="2:12" x14ac:dyDescent="0.2">
      <c r="B18" s="78" t="s">
        <v>84</v>
      </c>
      <c r="C18" s="79">
        <v>1.80883168269964E-3</v>
      </c>
      <c r="D18" s="82">
        <f t="shared" si="2"/>
        <v>9.1853243945281605E-4</v>
      </c>
      <c r="E18" s="82">
        <f t="shared" si="3"/>
        <v>0.99891904252744812</v>
      </c>
      <c r="F18" s="91" t="s">
        <v>381</v>
      </c>
      <c r="G18" s="114"/>
      <c r="H18" s="78" t="s">
        <v>75</v>
      </c>
      <c r="I18" s="79">
        <v>1.9436028317835999E-3</v>
      </c>
      <c r="J18" s="82">
        <f t="shared" si="4"/>
        <v>5.9658578887474944E-4</v>
      </c>
      <c r="K18" s="82">
        <f t="shared" si="5"/>
        <v>0.99871865151739581</v>
      </c>
      <c r="L18" s="83" t="s">
        <v>381</v>
      </c>
    </row>
    <row r="19" spans="2:12" x14ac:dyDescent="0.2">
      <c r="B19" s="78" t="s">
        <v>75</v>
      </c>
      <c r="C19" s="79">
        <v>1.16616169907016E-3</v>
      </c>
      <c r="D19" s="82">
        <f t="shared" si="2"/>
        <v>5.9218188208903821E-4</v>
      </c>
      <c r="E19" s="82">
        <f t="shared" si="3"/>
        <v>0.99951122440953721</v>
      </c>
      <c r="F19" s="91" t="s">
        <v>381</v>
      </c>
      <c r="G19" s="114"/>
      <c r="H19" s="78" t="s">
        <v>59</v>
      </c>
      <c r="I19" s="79">
        <v>1.8182285229572999E-3</v>
      </c>
      <c r="J19" s="82">
        <f t="shared" si="4"/>
        <v>5.5810234477154984E-4</v>
      </c>
      <c r="K19" s="82">
        <f t="shared" si="5"/>
        <v>0.99927675386216741</v>
      </c>
      <c r="L19" s="83" t="s">
        <v>381</v>
      </c>
    </row>
    <row r="20" spans="2:12" x14ac:dyDescent="0.2">
      <c r="B20" s="78" t="s">
        <v>60</v>
      </c>
      <c r="C20" s="79">
        <v>3.5242057548711498E-4</v>
      </c>
      <c r="D20" s="82">
        <f t="shared" si="2"/>
        <v>1.7896067058733494E-4</v>
      </c>
      <c r="E20" s="82">
        <f t="shared" si="3"/>
        <v>0.99969018508012453</v>
      </c>
      <c r="F20" s="91" t="s">
        <v>381</v>
      </c>
      <c r="G20" s="114"/>
      <c r="H20" s="78" t="s">
        <v>55</v>
      </c>
      <c r="I20" s="79">
        <v>1.2818833989883299E-3</v>
      </c>
      <c r="J20" s="82">
        <f t="shared" si="4"/>
        <v>3.9347206452107361E-4</v>
      </c>
      <c r="K20" s="82">
        <f t="shared" si="5"/>
        <v>0.99967022592668853</v>
      </c>
      <c r="L20" s="83" t="s">
        <v>381</v>
      </c>
    </row>
    <row r="21" spans="2:12" x14ac:dyDescent="0.2">
      <c r="B21" s="78" t="s">
        <v>59</v>
      </c>
      <c r="C21" s="79">
        <v>2.3030894624125799E-4</v>
      </c>
      <c r="D21" s="82">
        <f t="shared" si="2"/>
        <v>1.169518646992418E-4</v>
      </c>
      <c r="E21" s="82">
        <f t="shared" si="3"/>
        <v>0.99980713694482382</v>
      </c>
      <c r="F21" s="91" t="s">
        <v>381</v>
      </c>
      <c r="G21" s="114"/>
      <c r="H21" s="78" t="s">
        <v>61</v>
      </c>
      <c r="I21" s="79">
        <v>4.2348378818388898E-4</v>
      </c>
      <c r="J21" s="82">
        <f t="shared" si="4"/>
        <v>1.2998767326218944E-4</v>
      </c>
      <c r="K21" s="82">
        <f t="shared" si="5"/>
        <v>0.99980021359995075</v>
      </c>
      <c r="L21" s="83" t="s">
        <v>381</v>
      </c>
    </row>
    <row r="22" spans="2:12" x14ac:dyDescent="0.2">
      <c r="B22" s="78" t="s">
        <v>77</v>
      </c>
      <c r="C22" s="79">
        <v>1.78823668639053E-4</v>
      </c>
      <c r="D22" s="82">
        <f t="shared" si="2"/>
        <v>9.0807421253139508E-5</v>
      </c>
      <c r="E22" s="82">
        <f t="shared" si="3"/>
        <v>0.99989794436607693</v>
      </c>
      <c r="F22" s="91" t="s">
        <v>381</v>
      </c>
      <c r="G22" s="114"/>
      <c r="H22" s="78" t="s">
        <v>176</v>
      </c>
      <c r="I22" s="79">
        <v>1.9204776000000001E-4</v>
      </c>
      <c r="J22" s="82">
        <f t="shared" si="4"/>
        <v>5.8948753586702465E-5</v>
      </c>
      <c r="K22" s="82">
        <f t="shared" si="5"/>
        <v>0.99985916235353745</v>
      </c>
      <c r="L22" s="83" t="s">
        <v>381</v>
      </c>
    </row>
    <row r="23" spans="2:12" x14ac:dyDescent="0.2">
      <c r="B23" s="78" t="s">
        <v>71</v>
      </c>
      <c r="C23" s="79">
        <v>5.5490052199999998E-5</v>
      </c>
      <c r="D23" s="82">
        <f t="shared" si="2"/>
        <v>2.8178085059058348E-5</v>
      </c>
      <c r="E23" s="82">
        <f t="shared" si="3"/>
        <v>0.99992612245113599</v>
      </c>
      <c r="F23" s="91" t="s">
        <v>381</v>
      </c>
      <c r="G23" s="114"/>
      <c r="H23" s="78" t="s">
        <v>86</v>
      </c>
      <c r="I23" s="79">
        <v>1.8995350803043101E-4</v>
      </c>
      <c r="J23" s="82">
        <f t="shared" si="4"/>
        <v>5.8305926285292709E-5</v>
      </c>
      <c r="K23" s="82">
        <f t="shared" si="5"/>
        <v>0.99991746827982275</v>
      </c>
      <c r="L23" s="83" t="s">
        <v>381</v>
      </c>
    </row>
    <row r="24" spans="2:12" x14ac:dyDescent="0.2">
      <c r="B24" s="78" t="s">
        <v>61</v>
      </c>
      <c r="C24" s="79">
        <v>5.3641279836626002E-5</v>
      </c>
      <c r="D24" s="82">
        <f t="shared" si="2"/>
        <v>2.7239270571693554E-5</v>
      </c>
      <c r="E24" s="82">
        <f t="shared" si="3"/>
        <v>0.99995336172170768</v>
      </c>
      <c r="F24" s="91" t="s">
        <v>381</v>
      </c>
      <c r="G24" s="114"/>
      <c r="H24" s="78" t="s">
        <v>77</v>
      </c>
      <c r="I24" s="79">
        <v>1.78823668639053E-4</v>
      </c>
      <c r="J24" s="82">
        <f t="shared" si="4"/>
        <v>5.4889639837890681E-5</v>
      </c>
      <c r="K24" s="82">
        <f t="shared" si="5"/>
        <v>0.99997235791966066</v>
      </c>
      <c r="L24" s="83" t="s">
        <v>381</v>
      </c>
    </row>
    <row r="25" spans="2:12" x14ac:dyDescent="0.2">
      <c r="B25" s="78" t="s">
        <v>176</v>
      </c>
      <c r="C25" s="79">
        <v>4.2440183999999997E-5</v>
      </c>
      <c r="D25" s="82">
        <f t="shared" si="2"/>
        <v>2.1551306356026228E-5</v>
      </c>
      <c r="E25" s="82">
        <f t="shared" si="3"/>
        <v>0.99997491302806374</v>
      </c>
      <c r="F25" s="91" t="s">
        <v>381</v>
      </c>
      <c r="G25" s="114"/>
      <c r="H25" s="78" t="s">
        <v>71</v>
      </c>
      <c r="I25" s="79">
        <v>6.6674046999999994E-5</v>
      </c>
      <c r="J25" s="82">
        <f t="shared" si="4"/>
        <v>2.04654923714352E-5</v>
      </c>
      <c r="K25" s="82">
        <f t="shared" si="5"/>
        <v>0.99999282341203211</v>
      </c>
      <c r="L25" s="83" t="s">
        <v>381</v>
      </c>
    </row>
    <row r="26" spans="2:12" x14ac:dyDescent="0.2">
      <c r="B26" s="78" t="s">
        <v>86</v>
      </c>
      <c r="C26" s="79">
        <v>3.7990701606086197E-5</v>
      </c>
      <c r="D26" s="82">
        <f t="shared" si="2"/>
        <v>1.9291840228429295E-5</v>
      </c>
      <c r="E26" s="82">
        <f t="shared" si="3"/>
        <v>0.99999420486829216</v>
      </c>
      <c r="F26" s="91" t="s">
        <v>381</v>
      </c>
      <c r="G26" s="114"/>
      <c r="H26" s="78" t="s">
        <v>180</v>
      </c>
      <c r="I26" s="79">
        <v>1.00694791225387E-5</v>
      </c>
      <c r="J26" s="82">
        <f t="shared" si="4"/>
        <v>3.0908105543172114E-6</v>
      </c>
      <c r="K26" s="82">
        <f t="shared" si="5"/>
        <v>0.99999591422258638</v>
      </c>
      <c r="L26" s="83" t="s">
        <v>381</v>
      </c>
    </row>
    <row r="27" spans="2:12" x14ac:dyDescent="0.2">
      <c r="B27" s="78" t="s">
        <v>180</v>
      </c>
      <c r="C27" s="79">
        <v>6.35967102476131E-6</v>
      </c>
      <c r="D27" s="82">
        <f t="shared" si="2"/>
        <v>3.2294680573998989E-6</v>
      </c>
      <c r="E27" s="82">
        <f t="shared" si="3"/>
        <v>0.99999743433634958</v>
      </c>
      <c r="F27" s="91" t="s">
        <v>381</v>
      </c>
      <c r="G27" s="114"/>
      <c r="H27" s="78" t="s">
        <v>170</v>
      </c>
      <c r="I27" s="79">
        <v>7.7594088000000004E-6</v>
      </c>
      <c r="J27" s="82">
        <f t="shared" si="4"/>
        <v>2.3817381537263996E-6</v>
      </c>
      <c r="K27" s="82">
        <f t="shared" ref="K27:K30" si="6">IF(J27=1,0,IF(ISNUMBER(J27+K26),J27+K26,0))</f>
        <v>0.99999829596074008</v>
      </c>
      <c r="L27" s="83" t="s">
        <v>381</v>
      </c>
    </row>
    <row r="28" spans="2:12" x14ac:dyDescent="0.2">
      <c r="B28" s="78" t="s">
        <v>56</v>
      </c>
      <c r="C28" s="79">
        <v>3.0165104668881499E-6</v>
      </c>
      <c r="D28" s="82">
        <f t="shared" si="2"/>
        <v>1.5317968743506445E-6</v>
      </c>
      <c r="E28" s="82">
        <f t="shared" si="3"/>
        <v>0.99999896613322392</v>
      </c>
      <c r="F28" s="91" t="s">
        <v>381</v>
      </c>
      <c r="G28" s="114"/>
      <c r="H28" s="78" t="s">
        <v>56</v>
      </c>
      <c r="I28" s="79">
        <v>5.1402420511995403E-6</v>
      </c>
      <c r="J28" s="82">
        <f t="shared" si="4"/>
        <v>1.5777890981502088E-6</v>
      </c>
      <c r="K28" s="82">
        <f t="shared" si="6"/>
        <v>0.99999987374983823</v>
      </c>
      <c r="L28" s="83" t="s">
        <v>381</v>
      </c>
    </row>
    <row r="29" spans="2:12" x14ac:dyDescent="0.2">
      <c r="B29" s="78" t="s">
        <v>170</v>
      </c>
      <c r="C29" s="79">
        <v>1.7906328E-6</v>
      </c>
      <c r="D29" s="82">
        <f t="shared" si="2"/>
        <v>9.092909692368215E-7</v>
      </c>
      <c r="E29" s="82">
        <f t="shared" ref="E29:E31" si="7">IF(D29=1,0,IF(ISNUMBER(D29+E28),D29+E28,0))</f>
        <v>0.99999987542419311</v>
      </c>
      <c r="F29" s="91" t="s">
        <v>381</v>
      </c>
      <c r="G29" s="114"/>
      <c r="H29" s="78" t="s">
        <v>57</v>
      </c>
      <c r="I29" s="79">
        <v>3.3869552813829302E-7</v>
      </c>
      <c r="J29" s="82">
        <f t="shared" si="4"/>
        <v>1.0396205209132502E-7</v>
      </c>
      <c r="K29" s="82">
        <f t="shared" si="6"/>
        <v>0.99999997771189031</v>
      </c>
      <c r="L29" s="83"/>
    </row>
    <row r="30" spans="2:12" ht="12.75" thickBot="1" x14ac:dyDescent="0.25">
      <c r="B30" s="78" t="s">
        <v>174</v>
      </c>
      <c r="C30" s="79">
        <v>1.3293720000000001E-7</v>
      </c>
      <c r="D30" s="82">
        <f t="shared" si="2"/>
        <v>6.7506076866027019E-8</v>
      </c>
      <c r="E30" s="82">
        <f t="shared" si="7"/>
        <v>0.99999994293026995</v>
      </c>
      <c r="F30" s="91" t="s">
        <v>381</v>
      </c>
      <c r="G30" s="114"/>
      <c r="H30" s="80" t="s">
        <v>174</v>
      </c>
      <c r="I30" s="81">
        <v>7.2611910000000006E-8</v>
      </c>
      <c r="J30" s="84">
        <f t="shared" si="4"/>
        <v>2.2288109947493357E-8</v>
      </c>
      <c r="K30" s="84">
        <f t="shared" si="6"/>
        <v>1.0000000000000002</v>
      </c>
      <c r="L30" s="85"/>
    </row>
    <row r="31" spans="2:12" ht="12.75" x14ac:dyDescent="0.2">
      <c r="B31" s="78" t="s">
        <v>57</v>
      </c>
      <c r="C31" s="79">
        <v>1.1238529132499001E-7</v>
      </c>
      <c r="D31" s="82">
        <f t="shared" si="2"/>
        <v>5.7069730028882924E-8</v>
      </c>
      <c r="E31" s="82">
        <f t="shared" si="7"/>
        <v>1</v>
      </c>
      <c r="F31" s="91"/>
      <c r="G31" s="114"/>
      <c r="H31"/>
      <c r="I31"/>
      <c r="J31"/>
      <c r="K31"/>
      <c r="L31"/>
    </row>
    <row r="32" spans="2:12" ht="13.5" thickBot="1" x14ac:dyDescent="0.25">
      <c r="B32" s="80" t="s">
        <v>58</v>
      </c>
      <c r="C32" s="81">
        <v>0</v>
      </c>
      <c r="D32" s="84">
        <f t="shared" ref="D32" si="8">IF(ISNUMBER(C32),C32/VLOOKUP("National Total",B$5:C$31,2,0),"0")</f>
        <v>0</v>
      </c>
      <c r="E32" s="84">
        <f t="shared" ref="E32" si="9">IF(D32=1,0,IF(ISNUMBER(D32+E31),D32+E31,0))</f>
        <v>1</v>
      </c>
      <c r="F32" s="94"/>
      <c r="G32" s="114"/>
      <c r="H32"/>
      <c r="I32"/>
      <c r="J32"/>
      <c r="K32"/>
      <c r="L32"/>
    </row>
    <row r="33" spans="2:7" x14ac:dyDescent="0.2">
      <c r="B33" s="18"/>
      <c r="E33" s="33"/>
      <c r="F33" s="34"/>
      <c r="G33" s="114"/>
    </row>
    <row r="34" spans="2:7" x14ac:dyDescent="0.2">
      <c r="B34" s="18"/>
      <c r="E34" s="33"/>
      <c r="F34" s="34"/>
      <c r="G34" s="114"/>
    </row>
    <row r="35" spans="2:7" x14ac:dyDescent="0.2">
      <c r="B35" s="18"/>
      <c r="E35" s="33"/>
      <c r="F35" s="34"/>
      <c r="G35" s="114"/>
    </row>
    <row r="36" spans="2:7" x14ac:dyDescent="0.2">
      <c r="B36" s="18"/>
      <c r="E36" s="33"/>
      <c r="F36" s="34"/>
      <c r="G36" s="114"/>
    </row>
    <row r="37" spans="2:7" x14ac:dyDescent="0.2">
      <c r="B37" s="18"/>
      <c r="E37" s="33"/>
      <c r="F37" s="34"/>
      <c r="G37" s="114"/>
    </row>
    <row r="38" spans="2:7" x14ac:dyDescent="0.2">
      <c r="B38" s="18"/>
      <c r="E38" s="33"/>
      <c r="F38" s="34"/>
      <c r="G38" s="114"/>
    </row>
    <row r="39" spans="2:7" x14ac:dyDescent="0.2">
      <c r="B39" s="18"/>
      <c r="E39" s="33"/>
      <c r="F39" s="34"/>
      <c r="G39" s="114"/>
    </row>
    <row r="40" spans="2:7" x14ac:dyDescent="0.2">
      <c r="B40" s="18"/>
      <c r="E40" s="33"/>
      <c r="F40" s="34"/>
      <c r="G40" s="114"/>
    </row>
    <row r="41" spans="2:7" x14ac:dyDescent="0.2">
      <c r="B41" s="18"/>
      <c r="E41" s="33"/>
      <c r="F41" s="34"/>
      <c r="G41" s="114"/>
    </row>
    <row r="42" spans="2:7" x14ac:dyDescent="0.2">
      <c r="B42" s="18"/>
      <c r="E42" s="33"/>
      <c r="F42" s="34"/>
      <c r="G42" s="114"/>
    </row>
    <row r="43" spans="2:7" x14ac:dyDescent="0.2">
      <c r="B43" s="18"/>
      <c r="E43" s="33"/>
      <c r="F43" s="34"/>
      <c r="G43" s="114"/>
    </row>
    <row r="44" spans="2:7" x14ac:dyDescent="0.2">
      <c r="B44" s="18"/>
      <c r="E44" s="33"/>
      <c r="F44" s="34"/>
      <c r="G44" s="114"/>
    </row>
    <row r="45" spans="2:7" x14ac:dyDescent="0.2">
      <c r="B45" s="18"/>
      <c r="E45" s="33"/>
      <c r="F45" s="34"/>
      <c r="G45" s="114"/>
    </row>
    <row r="46" spans="2:7" x14ac:dyDescent="0.2">
      <c r="B46" s="18"/>
      <c r="E46" s="33"/>
      <c r="F46" s="34"/>
      <c r="G46" s="114"/>
    </row>
    <row r="47" spans="2:7" x14ac:dyDescent="0.2">
      <c r="B47" s="18"/>
      <c r="E47" s="33"/>
      <c r="F47" s="34"/>
      <c r="G47" s="114"/>
    </row>
    <row r="48" spans="2:7" x14ac:dyDescent="0.2">
      <c r="B48" s="18"/>
      <c r="E48" s="33"/>
      <c r="F48" s="34"/>
      <c r="G48" s="114"/>
    </row>
    <row r="49" spans="2:11" x14ac:dyDescent="0.2">
      <c r="B49" s="18"/>
      <c r="E49" s="33"/>
      <c r="F49" s="34"/>
      <c r="G49" s="114"/>
    </row>
    <row r="50" spans="2:11" x14ac:dyDescent="0.2">
      <c r="B50" s="18"/>
      <c r="E50" s="33"/>
      <c r="F50" s="34"/>
      <c r="G50" s="114"/>
    </row>
    <row r="51" spans="2:11" x14ac:dyDescent="0.2">
      <c r="B51" s="18"/>
      <c r="E51" s="33"/>
      <c r="F51" s="34"/>
      <c r="G51" s="114"/>
    </row>
    <row r="52" spans="2:11" x14ac:dyDescent="0.2">
      <c r="B52" s="18"/>
      <c r="E52" s="33"/>
      <c r="F52" s="34"/>
      <c r="G52" s="114"/>
    </row>
    <row r="53" spans="2:11" x14ac:dyDescent="0.2">
      <c r="B53" s="18"/>
      <c r="E53" s="33"/>
      <c r="F53" s="34"/>
      <c r="G53" s="114"/>
    </row>
    <row r="54" spans="2:11" x14ac:dyDescent="0.2">
      <c r="B54" s="18"/>
      <c r="E54" s="33"/>
      <c r="F54" s="34"/>
      <c r="G54" s="114"/>
    </row>
    <row r="55" spans="2:11" x14ac:dyDescent="0.2">
      <c r="B55" s="18"/>
      <c r="E55" s="33"/>
      <c r="F55" s="34"/>
      <c r="G55" s="114"/>
    </row>
    <row r="56" spans="2:11" x14ac:dyDescent="0.2">
      <c r="B56" s="18"/>
      <c r="E56" s="33"/>
      <c r="F56" s="34"/>
      <c r="G56" s="114"/>
    </row>
    <row r="57" spans="2:11" x14ac:dyDescent="0.2">
      <c r="B57" s="18"/>
      <c r="E57" s="33"/>
      <c r="F57" s="34"/>
      <c r="G57" s="114"/>
    </row>
    <row r="58" spans="2:11" x14ac:dyDescent="0.2">
      <c r="B58" s="18"/>
      <c r="E58" s="33"/>
      <c r="F58" s="34"/>
      <c r="G58" s="114"/>
    </row>
    <row r="59" spans="2:11" x14ac:dyDescent="0.2">
      <c r="B59" s="18"/>
      <c r="E59" s="33"/>
      <c r="F59" s="34"/>
      <c r="G59" s="114"/>
      <c r="K59" s="24"/>
    </row>
    <row r="60" spans="2:11" x14ac:dyDescent="0.2">
      <c r="B60" s="18"/>
      <c r="E60" s="33"/>
      <c r="F60" s="34"/>
      <c r="G60" s="114"/>
    </row>
    <row r="61" spans="2:11" x14ac:dyDescent="0.2">
      <c r="B61" s="18"/>
      <c r="F61" s="18"/>
    </row>
    <row r="62" spans="2:11" x14ac:dyDescent="0.2">
      <c r="B62" s="18"/>
      <c r="F62" s="18"/>
    </row>
    <row r="63" spans="2:11" x14ac:dyDescent="0.2">
      <c r="G63" s="24"/>
    </row>
  </sheetData>
  <sortState xmlns:xlrd2="http://schemas.microsoft.com/office/spreadsheetml/2017/richdata2" ref="B36:C62">
    <sortCondition descending="1" ref="C36:C62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>
    <tabColor theme="4"/>
  </sheetPr>
  <dimension ref="B1:N64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10.140625" style="18" customWidth="1"/>
    <col min="2" max="2" width="12.28515625" style="17" bestFit="1" customWidth="1"/>
    <col min="3" max="3" width="10" style="18" bestFit="1" customWidth="1"/>
    <col min="4" max="4" width="14.28515625" style="18" customWidth="1"/>
    <col min="5" max="5" width="11.28515625" style="18" bestFit="1" customWidth="1"/>
    <col min="6" max="6" width="13.28515625" style="24" bestFit="1" customWidth="1"/>
    <col min="7" max="7" width="1.85546875" style="18" customWidth="1"/>
    <col min="8" max="8" width="12.28515625" style="18" bestFit="1" customWidth="1"/>
    <col min="9" max="9" width="9.7109375" style="18" bestFit="1" customWidth="1"/>
    <col min="10" max="10" width="14.28515625" style="18" customWidth="1"/>
    <col min="11" max="11" width="11.28515625" style="18" bestFit="1" customWidth="1"/>
    <col min="12" max="12" width="13.28515625" style="18" bestFit="1" customWidth="1"/>
    <col min="13" max="16384" width="9.140625" style="18"/>
  </cols>
  <sheetData>
    <row r="1" spans="2:12" ht="15" x14ac:dyDescent="0.25">
      <c r="B1" s="177" t="s">
        <v>378</v>
      </c>
    </row>
    <row r="3" spans="2:12" ht="12.75" thickBot="1" x14ac:dyDescent="0.25">
      <c r="B3" s="18" t="s">
        <v>29</v>
      </c>
      <c r="H3" s="18" t="s">
        <v>29</v>
      </c>
      <c r="L3" s="24"/>
    </row>
    <row r="4" spans="2:12" ht="24.75" thickBot="1" x14ac:dyDescent="0.25">
      <c r="B4" s="47" t="s">
        <v>0</v>
      </c>
      <c r="C4" s="48" t="s">
        <v>354</v>
      </c>
      <c r="D4" s="48" t="s">
        <v>1</v>
      </c>
      <c r="E4" s="48" t="s">
        <v>2</v>
      </c>
      <c r="F4" s="49" t="s">
        <v>3</v>
      </c>
      <c r="H4" s="47" t="s">
        <v>0</v>
      </c>
      <c r="I4" s="48" t="s">
        <v>355</v>
      </c>
      <c r="J4" s="48" t="s">
        <v>1</v>
      </c>
      <c r="K4" s="48" t="s">
        <v>2</v>
      </c>
      <c r="L4" s="49" t="s">
        <v>3</v>
      </c>
    </row>
    <row r="5" spans="2:12" x14ac:dyDescent="0.2">
      <c r="B5" s="76" t="s">
        <v>181</v>
      </c>
      <c r="C5" s="77">
        <f>SUM(C6:C31)</f>
        <v>1.4007319447731106</v>
      </c>
      <c r="D5" s="166"/>
      <c r="E5" s="86"/>
      <c r="F5" s="90"/>
      <c r="G5" s="114"/>
      <c r="H5" s="76" t="s">
        <v>181</v>
      </c>
      <c r="I5" s="77">
        <f>SUM(I6:I27)</f>
        <v>1.1398384104286847</v>
      </c>
      <c r="J5" s="166"/>
      <c r="K5" s="86"/>
      <c r="L5" s="87"/>
    </row>
    <row r="6" spans="2:12" x14ac:dyDescent="0.2">
      <c r="B6" s="78" t="s">
        <v>82</v>
      </c>
      <c r="C6" s="79">
        <v>1.26679989612586</v>
      </c>
      <c r="D6" s="82">
        <f>IF(ISNUMBER(C6),C6/VLOOKUP("National Total",B$5:C$30,2,0),"0")</f>
        <v>0.90438424057720423</v>
      </c>
      <c r="E6" s="82">
        <f t="shared" ref="E6" si="0">IF(D6=1,0,IF(ISNUMBER(D6+E5),D6+E5,0))</f>
        <v>0.90438424057720423</v>
      </c>
      <c r="F6" s="91" t="s">
        <v>364</v>
      </c>
      <c r="G6" s="114"/>
      <c r="H6" s="78" t="s">
        <v>82</v>
      </c>
      <c r="I6" s="79">
        <v>1.0390103879969099</v>
      </c>
      <c r="J6" s="82">
        <f>IF(ISNUMBER(I6),I6/VLOOKUP("National Total",H$5:I$27,2,0),"0")</f>
        <v>0.91154182776324044</v>
      </c>
      <c r="K6" s="82">
        <f t="shared" ref="K6" si="1">IF(J6=1,0,IF(ISNUMBER(J6+K5),J6+K5,0))</f>
        <v>0.91154182776324044</v>
      </c>
      <c r="L6" s="83" t="s">
        <v>364</v>
      </c>
    </row>
    <row r="7" spans="2:12" x14ac:dyDescent="0.2">
      <c r="B7" s="78" t="s">
        <v>68</v>
      </c>
      <c r="C7" s="79">
        <v>3.3230587057900003E-2</v>
      </c>
      <c r="D7" s="82">
        <f t="shared" ref="D7:D29" si="2">IF(ISNUMBER(C7),C7/VLOOKUP("National Total",B$5:C$30,2,0),"0")</f>
        <v>2.3723730426725341E-2</v>
      </c>
      <c r="E7" s="82">
        <f t="shared" ref="E7:E25" si="3">IF(D7=1,0,IF(ISNUMBER(D7+E6),D7+E6,0))</f>
        <v>0.92810797100392961</v>
      </c>
      <c r="F7" s="91" t="s">
        <v>381</v>
      </c>
      <c r="G7" s="114"/>
      <c r="H7" s="78" t="s">
        <v>68</v>
      </c>
      <c r="I7" s="79">
        <v>3.9266045825900001E-2</v>
      </c>
      <c r="J7" s="82">
        <f t="shared" ref="J7:J27" si="4">IF(ISNUMBER(I7),I7/VLOOKUP("National Total",H$5:I$27,2,0),"0")</f>
        <v>3.4448782798197103E-2</v>
      </c>
      <c r="K7" s="82">
        <f t="shared" ref="K7:K22" si="5">IF(J7=1,0,IF(ISNUMBER(J7+K6),J7+K6,0))</f>
        <v>0.94599061056143752</v>
      </c>
      <c r="L7" s="83" t="s">
        <v>381</v>
      </c>
    </row>
    <row r="8" spans="2:12" x14ac:dyDescent="0.2">
      <c r="B8" s="78" t="s">
        <v>70</v>
      </c>
      <c r="C8" s="79">
        <v>3.0217907790000002E-2</v>
      </c>
      <c r="D8" s="82">
        <f t="shared" si="2"/>
        <v>2.1572941134639916E-2</v>
      </c>
      <c r="E8" s="82">
        <f t="shared" si="3"/>
        <v>0.94968091213856953</v>
      </c>
      <c r="F8" s="91" t="s">
        <v>381</v>
      </c>
      <c r="G8" s="114"/>
      <c r="H8" s="78" t="s">
        <v>69</v>
      </c>
      <c r="I8" s="79">
        <v>1.8796376973E-2</v>
      </c>
      <c r="J8" s="82">
        <f t="shared" si="4"/>
        <v>1.6490387410203894E-2</v>
      </c>
      <c r="K8" s="82">
        <f t="shared" si="5"/>
        <v>0.96248099797164144</v>
      </c>
      <c r="L8" s="83" t="s">
        <v>381</v>
      </c>
    </row>
    <row r="9" spans="2:12" x14ac:dyDescent="0.2">
      <c r="B9" s="78" t="s">
        <v>69</v>
      </c>
      <c r="C9" s="79">
        <v>1.7629006434100002E-2</v>
      </c>
      <c r="D9" s="82">
        <f t="shared" si="2"/>
        <v>1.2585567495539294E-2</v>
      </c>
      <c r="E9" s="82">
        <f t="shared" si="3"/>
        <v>0.96226647963410883</v>
      </c>
      <c r="F9" s="91" t="s">
        <v>381</v>
      </c>
      <c r="G9" s="114"/>
      <c r="H9" s="78" t="s">
        <v>80</v>
      </c>
      <c r="I9" s="79">
        <v>1.11903983960767E-2</v>
      </c>
      <c r="J9" s="82">
        <f t="shared" si="4"/>
        <v>9.8175305321287383E-3</v>
      </c>
      <c r="K9" s="82">
        <f t="shared" si="5"/>
        <v>0.97229852850377019</v>
      </c>
      <c r="L9" s="83" t="s">
        <v>381</v>
      </c>
    </row>
    <row r="10" spans="2:12" x14ac:dyDescent="0.2">
      <c r="B10" s="78" t="s">
        <v>387</v>
      </c>
      <c r="C10" s="79">
        <v>1.45676991433862E-2</v>
      </c>
      <c r="D10" s="82">
        <f t="shared" si="2"/>
        <v>1.0400062051662471E-2</v>
      </c>
      <c r="E10" s="82">
        <f t="shared" si="3"/>
        <v>0.97266654168577127</v>
      </c>
      <c r="F10" s="91" t="s">
        <v>381</v>
      </c>
      <c r="G10" s="114"/>
      <c r="H10" s="78" t="s">
        <v>63</v>
      </c>
      <c r="I10" s="79">
        <v>8.2918730998431407E-3</v>
      </c>
      <c r="J10" s="82">
        <f t="shared" si="4"/>
        <v>7.274604035079524E-3</v>
      </c>
      <c r="K10" s="82">
        <f t="shared" si="5"/>
        <v>0.9795731325388497</v>
      </c>
      <c r="L10" s="83" t="s">
        <v>381</v>
      </c>
    </row>
    <row r="11" spans="2:12" x14ac:dyDescent="0.2">
      <c r="B11" s="78" t="s">
        <v>80</v>
      </c>
      <c r="C11" s="79">
        <v>1.3076612430171899E-2</v>
      </c>
      <c r="D11" s="82">
        <f t="shared" si="2"/>
        <v>9.3355566559096635E-3</v>
      </c>
      <c r="E11" s="82">
        <f t="shared" si="3"/>
        <v>0.98200209834168095</v>
      </c>
      <c r="F11" s="91" t="s">
        <v>381</v>
      </c>
      <c r="G11" s="114"/>
      <c r="H11" s="78" t="s">
        <v>387</v>
      </c>
      <c r="I11" s="79">
        <v>7.1495972146537997E-3</v>
      </c>
      <c r="J11" s="82">
        <f t="shared" si="4"/>
        <v>6.2724655962110359E-3</v>
      </c>
      <c r="K11" s="82">
        <f t="shared" si="5"/>
        <v>0.98584559813506079</v>
      </c>
      <c r="L11" s="83" t="s">
        <v>381</v>
      </c>
    </row>
    <row r="12" spans="2:12" x14ac:dyDescent="0.2">
      <c r="B12" s="78" t="s">
        <v>63</v>
      </c>
      <c r="C12" s="79">
        <v>1.0303301380089299E-2</v>
      </c>
      <c r="D12" s="82">
        <f t="shared" si="2"/>
        <v>7.3556553190183864E-3</v>
      </c>
      <c r="E12" s="82">
        <f t="shared" si="3"/>
        <v>0.98935775366069934</v>
      </c>
      <c r="F12" s="91" t="s">
        <v>381</v>
      </c>
      <c r="G12" s="114"/>
      <c r="H12" s="78" t="s">
        <v>70</v>
      </c>
      <c r="I12" s="79">
        <v>6.9466454690999997E-3</v>
      </c>
      <c r="J12" s="82">
        <f t="shared" si="4"/>
        <v>6.0944125110570877E-3</v>
      </c>
      <c r="K12" s="82">
        <f t="shared" si="5"/>
        <v>0.99194001064611792</v>
      </c>
      <c r="L12" s="83" t="s">
        <v>381</v>
      </c>
    </row>
    <row r="13" spans="2:12" x14ac:dyDescent="0.2">
      <c r="B13" s="78" t="s">
        <v>62</v>
      </c>
      <c r="C13" s="79">
        <v>3.56348464777548E-3</v>
      </c>
      <c r="D13" s="82">
        <f t="shared" si="2"/>
        <v>2.5440161203382065E-3</v>
      </c>
      <c r="E13" s="82">
        <f t="shared" si="3"/>
        <v>0.9919017697810375</v>
      </c>
      <c r="F13" s="91" t="s">
        <v>381</v>
      </c>
      <c r="G13" s="114"/>
      <c r="H13" s="78" t="s">
        <v>386</v>
      </c>
      <c r="I13" s="79">
        <v>3.21257663005E-3</v>
      </c>
      <c r="J13" s="82">
        <f t="shared" si="4"/>
        <v>2.8184491772318622E-3</v>
      </c>
      <c r="K13" s="82">
        <f t="shared" si="5"/>
        <v>0.99475845982334976</v>
      </c>
      <c r="L13" s="83" t="s">
        <v>381</v>
      </c>
    </row>
    <row r="14" spans="2:12" x14ac:dyDescent="0.2">
      <c r="B14" s="78" t="s">
        <v>386</v>
      </c>
      <c r="C14" s="79">
        <v>3.21257663005E-3</v>
      </c>
      <c r="D14" s="82">
        <f t="shared" si="2"/>
        <v>2.2934985112875186E-3</v>
      </c>
      <c r="E14" s="82">
        <f t="shared" si="3"/>
        <v>0.99419526829232507</v>
      </c>
      <c r="F14" s="91" t="s">
        <v>381</v>
      </c>
      <c r="G14" s="114"/>
      <c r="H14" s="78" t="s">
        <v>62</v>
      </c>
      <c r="I14" s="79">
        <v>2.2685426786374801E-3</v>
      </c>
      <c r="J14" s="82">
        <f t="shared" si="4"/>
        <v>1.9902318239866106E-3</v>
      </c>
      <c r="K14" s="82">
        <f t="shared" si="5"/>
        <v>0.99674869164733637</v>
      </c>
      <c r="L14" s="83" t="s">
        <v>381</v>
      </c>
    </row>
    <row r="15" spans="2:12" x14ac:dyDescent="0.2">
      <c r="B15" s="78" t="s">
        <v>104</v>
      </c>
      <c r="C15" s="79">
        <v>1.838E-3</v>
      </c>
      <c r="D15" s="82">
        <f t="shared" si="2"/>
        <v>1.3121711165784242E-3</v>
      </c>
      <c r="E15" s="82">
        <f t="shared" si="3"/>
        <v>0.99550743940890352</v>
      </c>
      <c r="F15" s="91" t="s">
        <v>381</v>
      </c>
      <c r="G15" s="114"/>
      <c r="H15" s="78" t="s">
        <v>84</v>
      </c>
      <c r="I15" s="79">
        <v>1.4280250126576101E-3</v>
      </c>
      <c r="J15" s="82">
        <f t="shared" si="4"/>
        <v>1.2528311027179199E-3</v>
      </c>
      <c r="K15" s="82">
        <f t="shared" si="5"/>
        <v>0.99800152275005427</v>
      </c>
      <c r="L15" s="83" t="s">
        <v>381</v>
      </c>
    </row>
    <row r="16" spans="2:12" x14ac:dyDescent="0.2">
      <c r="B16" s="78" t="s">
        <v>75</v>
      </c>
      <c r="C16" s="79">
        <v>1.7192323632228999E-3</v>
      </c>
      <c r="D16" s="82">
        <f t="shared" si="2"/>
        <v>1.2273814198628702E-3</v>
      </c>
      <c r="E16" s="82">
        <f t="shared" si="3"/>
        <v>0.99673482082876641</v>
      </c>
      <c r="F16" s="91" t="s">
        <v>381</v>
      </c>
      <c r="G16" s="114"/>
      <c r="H16" s="78" t="s">
        <v>180</v>
      </c>
      <c r="I16" s="79">
        <v>9.9431644805905695E-4</v>
      </c>
      <c r="J16" s="82">
        <f t="shared" si="4"/>
        <v>8.7233105935173908E-4</v>
      </c>
      <c r="K16" s="82">
        <f t="shared" si="5"/>
        <v>0.99887385380940596</v>
      </c>
      <c r="L16" s="83" t="s">
        <v>381</v>
      </c>
    </row>
    <row r="17" spans="2:12" x14ac:dyDescent="0.2">
      <c r="B17" s="78" t="s">
        <v>84</v>
      </c>
      <c r="C17" s="79">
        <v>1.6184283476786199E-3</v>
      </c>
      <c r="D17" s="82">
        <f t="shared" si="2"/>
        <v>1.155416176319711E-3</v>
      </c>
      <c r="E17" s="82">
        <f t="shared" si="3"/>
        <v>0.99789023700508617</v>
      </c>
      <c r="F17" s="91" t="s">
        <v>381</v>
      </c>
      <c r="G17" s="114"/>
      <c r="H17" s="78" t="s">
        <v>75</v>
      </c>
      <c r="I17" s="79">
        <v>3.95225830625954E-4</v>
      </c>
      <c r="J17" s="82">
        <f t="shared" si="4"/>
        <v>3.4673847363795408E-4</v>
      </c>
      <c r="K17" s="82">
        <f t="shared" si="5"/>
        <v>0.99922059228304394</v>
      </c>
      <c r="L17" s="83" t="s">
        <v>381</v>
      </c>
    </row>
    <row r="18" spans="2:12" x14ac:dyDescent="0.2">
      <c r="B18" s="78" t="s">
        <v>55</v>
      </c>
      <c r="C18" s="79">
        <v>1.05148834838708E-3</v>
      </c>
      <c r="D18" s="82">
        <f t="shared" si="2"/>
        <v>7.5067064209590742E-4</v>
      </c>
      <c r="E18" s="82">
        <f t="shared" si="3"/>
        <v>0.99864090764718205</v>
      </c>
      <c r="F18" s="91" t="s">
        <v>381</v>
      </c>
      <c r="G18" s="114"/>
      <c r="H18" s="78" t="s">
        <v>60</v>
      </c>
      <c r="I18" s="79">
        <v>2.7822677012140601E-4</v>
      </c>
      <c r="J18" s="82">
        <f t="shared" si="4"/>
        <v>2.4409316932631441E-4</v>
      </c>
      <c r="K18" s="82">
        <f t="shared" si="5"/>
        <v>0.99946468545237022</v>
      </c>
      <c r="L18" s="83" t="s">
        <v>381</v>
      </c>
    </row>
    <row r="19" spans="2:12" x14ac:dyDescent="0.2">
      <c r="B19" s="78" t="s">
        <v>77</v>
      </c>
      <c r="C19" s="79">
        <v>8.94118343195266E-4</v>
      </c>
      <c r="D19" s="82">
        <f t="shared" si="2"/>
        <v>6.3832223326647599E-4</v>
      </c>
      <c r="E19" s="82">
        <f t="shared" si="3"/>
        <v>0.99927922988044848</v>
      </c>
      <c r="F19" s="91" t="s">
        <v>381</v>
      </c>
      <c r="G19" s="114"/>
      <c r="H19" s="78" t="s">
        <v>55</v>
      </c>
      <c r="I19" s="79">
        <v>2.01452985457567E-4</v>
      </c>
      <c r="J19" s="82">
        <f t="shared" si="4"/>
        <v>1.7673819693600433E-4</v>
      </c>
      <c r="K19" s="82">
        <f t="shared" si="5"/>
        <v>0.99964142364930619</v>
      </c>
      <c r="L19" s="83" t="s">
        <v>381</v>
      </c>
    </row>
    <row r="20" spans="2:12" x14ac:dyDescent="0.2">
      <c r="B20" s="78" t="s">
        <v>60</v>
      </c>
      <c r="C20" s="79">
        <v>3.1532367280426098E-4</v>
      </c>
      <c r="D20" s="82">
        <f t="shared" si="2"/>
        <v>2.2511350153818106E-4</v>
      </c>
      <c r="E20" s="82">
        <f t="shared" si="3"/>
        <v>0.99950434338198668</v>
      </c>
      <c r="F20" s="91" t="s">
        <v>381</v>
      </c>
      <c r="G20" s="114"/>
      <c r="H20" s="78" t="s">
        <v>59</v>
      </c>
      <c r="I20" s="79">
        <v>1.8182285229573E-4</v>
      </c>
      <c r="J20" s="82">
        <f t="shared" si="4"/>
        <v>1.5951634076565973E-4</v>
      </c>
      <c r="K20" s="82">
        <f t="shared" si="5"/>
        <v>0.9998009399900718</v>
      </c>
      <c r="L20" s="83" t="s">
        <v>381</v>
      </c>
    </row>
    <row r="21" spans="2:12" x14ac:dyDescent="0.2">
      <c r="B21" s="78" t="s">
        <v>59</v>
      </c>
      <c r="C21" s="79">
        <v>2.0606589926849399E-4</v>
      </c>
      <c r="D21" s="82">
        <f t="shared" si="2"/>
        <v>1.4711301476163049E-4</v>
      </c>
      <c r="E21" s="82">
        <f t="shared" si="3"/>
        <v>0.99965145639674835</v>
      </c>
      <c r="F21" s="91" t="s">
        <v>381</v>
      </c>
      <c r="G21" s="114"/>
      <c r="H21" s="78" t="s">
        <v>77</v>
      </c>
      <c r="I21" s="79">
        <v>8.9411834319526594E-5</v>
      </c>
      <c r="J21" s="82">
        <f t="shared" si="4"/>
        <v>7.8442552471888949E-5</v>
      </c>
      <c r="K21" s="82">
        <f t="shared" si="5"/>
        <v>0.99987938254254372</v>
      </c>
      <c r="L21" s="83" t="s">
        <v>381</v>
      </c>
    </row>
    <row r="22" spans="2:12" x14ac:dyDescent="0.2">
      <c r="B22" s="78" t="s">
        <v>176</v>
      </c>
      <c r="C22" s="79">
        <v>1.9204776000000001E-4</v>
      </c>
      <c r="D22" s="82">
        <f t="shared" si="2"/>
        <v>1.3710529035668403E-4</v>
      </c>
      <c r="E22" s="82">
        <f t="shared" si="3"/>
        <v>0.99978856168710506</v>
      </c>
      <c r="F22" s="91" t="s">
        <v>381</v>
      </c>
      <c r="G22" s="114"/>
      <c r="H22" s="78" t="s">
        <v>71</v>
      </c>
      <c r="I22" s="79">
        <v>7.3188041000000003E-5</v>
      </c>
      <c r="J22" s="82">
        <f t="shared" si="4"/>
        <v>6.4209137304361004E-5</v>
      </c>
      <c r="K22" s="82">
        <f t="shared" si="5"/>
        <v>0.99994359167984803</v>
      </c>
      <c r="L22" s="83" t="s">
        <v>381</v>
      </c>
    </row>
    <row r="23" spans="2:12" x14ac:dyDescent="0.2">
      <c r="B23" s="78" t="s">
        <v>86</v>
      </c>
      <c r="C23" s="79">
        <v>1.8995350803043101E-4</v>
      </c>
      <c r="D23" s="82">
        <f t="shared" si="2"/>
        <v>1.3561017776402573E-4</v>
      </c>
      <c r="E23" s="82">
        <f t="shared" si="3"/>
        <v>0.99992417186486904</v>
      </c>
      <c r="F23" s="91" t="s">
        <v>381</v>
      </c>
      <c r="G23" s="114"/>
      <c r="H23" s="78" t="s">
        <v>61</v>
      </c>
      <c r="I23" s="79">
        <v>4.2348378818388898E-5</v>
      </c>
      <c r="J23" s="82">
        <f t="shared" si="4"/>
        <v>3.7152966974030984E-5</v>
      </c>
      <c r="K23" s="82">
        <f t="shared" ref="K23:K25" si="6">IF(J23=1,0,IF(ISNUMBER(J23+K22),J23+K22,0))</f>
        <v>0.99998074464682207</v>
      </c>
      <c r="L23" s="83" t="s">
        <v>381</v>
      </c>
    </row>
    <row r="24" spans="2:12" x14ac:dyDescent="0.2">
      <c r="B24" s="78" t="s">
        <v>61</v>
      </c>
      <c r="C24" s="79">
        <v>4.7994829327507501E-5</v>
      </c>
      <c r="D24" s="82">
        <f t="shared" si="2"/>
        <v>3.426410706673907E-5</v>
      </c>
      <c r="E24" s="82">
        <f t="shared" si="3"/>
        <v>0.99995843597193579</v>
      </c>
      <c r="F24" s="91" t="s">
        <v>381</v>
      </c>
      <c r="G24" s="114"/>
      <c r="H24" s="78" t="s">
        <v>86</v>
      </c>
      <c r="I24" s="79">
        <v>1.8995350803043099E-5</v>
      </c>
      <c r="J24" s="82">
        <f t="shared" si="4"/>
        <v>1.6664950601111162E-5</v>
      </c>
      <c r="K24" s="82">
        <f t="shared" si="6"/>
        <v>0.99999740959742323</v>
      </c>
      <c r="L24" s="83" t="s">
        <v>381</v>
      </c>
    </row>
    <row r="25" spans="2:12" x14ac:dyDescent="0.2">
      <c r="B25" s="78" t="s">
        <v>71</v>
      </c>
      <c r="C25" s="79">
        <v>4.3961266599999999E-5</v>
      </c>
      <c r="D25" s="82">
        <f t="shared" si="2"/>
        <v>3.1384496344245797E-5</v>
      </c>
      <c r="E25" s="82">
        <f t="shared" si="3"/>
        <v>0.99998982046828</v>
      </c>
      <c r="F25" s="91" t="s">
        <v>381</v>
      </c>
      <c r="G25" s="114"/>
      <c r="H25" s="78" t="s">
        <v>56</v>
      </c>
      <c r="I25" s="79">
        <v>2.8451690651814999E-6</v>
      </c>
      <c r="J25" s="82">
        <f t="shared" si="4"/>
        <v>2.4961161504563204E-6</v>
      </c>
      <c r="K25" s="82">
        <f t="shared" si="6"/>
        <v>0.99999990571357367</v>
      </c>
      <c r="L25" s="83" t="s">
        <v>381</v>
      </c>
    </row>
    <row r="26" spans="2:12" x14ac:dyDescent="0.2">
      <c r="B26" s="78" t="s">
        <v>170</v>
      </c>
      <c r="C26" s="79">
        <v>7.7594088000000004E-6</v>
      </c>
      <c r="D26" s="82">
        <f t="shared" si="2"/>
        <v>5.5395386882940422E-6</v>
      </c>
      <c r="E26" s="82">
        <f t="shared" ref="E26:E27" si="7">IF(D26=1,0,IF(ISNUMBER(D26+E25),D26+E25,0))</f>
        <v>0.99999536000696831</v>
      </c>
      <c r="F26" s="91" t="s">
        <v>381</v>
      </c>
      <c r="G26" s="114"/>
      <c r="H26" s="78" t="s">
        <v>174</v>
      </c>
      <c r="I26" s="79">
        <v>7.0396289999999997E-8</v>
      </c>
      <c r="J26" s="82">
        <f t="shared" si="4"/>
        <v>6.1759885748651405E-8</v>
      </c>
      <c r="K26" s="82">
        <f t="shared" ref="K26" si="8">IF(J26=1,0,IF(ISNUMBER(J26+K25),J26+K25,0))</f>
        <v>0.99999996747345943</v>
      </c>
      <c r="L26" s="83"/>
    </row>
    <row r="27" spans="2:12" ht="12.75" thickBot="1" x14ac:dyDescent="0.25">
      <c r="B27" s="78" t="s">
        <v>180</v>
      </c>
      <c r="C27" s="79">
        <v>3.5508163221583999E-6</v>
      </c>
      <c r="D27" s="82">
        <f t="shared" si="2"/>
        <v>2.5349720447287707E-6</v>
      </c>
      <c r="E27" s="82">
        <f t="shared" si="7"/>
        <v>0.99999789497901304</v>
      </c>
      <c r="F27" s="91" t="s">
        <v>381</v>
      </c>
      <c r="G27" s="114"/>
      <c r="H27" s="80" t="s">
        <v>57</v>
      </c>
      <c r="I27" s="81">
        <v>3.70750006941022E-8</v>
      </c>
      <c r="J27" s="84">
        <f t="shared" si="4"/>
        <v>3.2526540915706259E-8</v>
      </c>
      <c r="K27" s="84">
        <f t="shared" ref="K27" si="9">IF(J27=1,0,IF(ISNUMBER(J27+K26),J27+K26,0))</f>
        <v>1.0000000000000004</v>
      </c>
      <c r="L27" s="85"/>
    </row>
    <row r="28" spans="2:12" x14ac:dyDescent="0.2">
      <c r="B28" s="78" t="s">
        <v>56</v>
      </c>
      <c r="C28" s="79">
        <v>2.8451690651814999E-6</v>
      </c>
      <c r="D28" s="82">
        <f t="shared" si="2"/>
        <v>2.0312016698115344E-6</v>
      </c>
      <c r="E28" s="82">
        <f t="shared" ref="E28:E29" si="10">IF(D28=1,0,IF(ISNUMBER(D28+E27),D28+E27,0))</f>
        <v>0.9999999261806829</v>
      </c>
      <c r="F28" s="91"/>
      <c r="G28" s="114"/>
      <c r="H28" s="3"/>
      <c r="I28" s="3"/>
      <c r="J28" s="3"/>
      <c r="K28" s="3"/>
      <c r="L28" s="3"/>
    </row>
    <row r="29" spans="2:12" x14ac:dyDescent="0.2">
      <c r="B29" s="78" t="s">
        <v>174</v>
      </c>
      <c r="C29" s="79">
        <v>6.4857239999999993E-8</v>
      </c>
      <c r="D29" s="82">
        <f t="shared" si="2"/>
        <v>4.6302392289986301E-8</v>
      </c>
      <c r="E29" s="82">
        <f t="shared" si="10"/>
        <v>0.99999997248307515</v>
      </c>
      <c r="F29" s="91"/>
      <c r="G29" s="114"/>
      <c r="H29" s="3"/>
      <c r="I29" s="3"/>
      <c r="J29" s="3"/>
      <c r="K29" s="3"/>
      <c r="L29" s="3"/>
    </row>
    <row r="30" spans="2:12" x14ac:dyDescent="0.2">
      <c r="B30" s="78" t="s">
        <v>57</v>
      </c>
      <c r="C30" s="79">
        <v>3.8543836349431E-8</v>
      </c>
      <c r="D30" s="82">
        <f t="shared" ref="D30:D31" si="11">IF(ISNUMBER(C30),C30/VLOOKUP("National Total",B$5:C$30,2,0),"0")</f>
        <v>2.7516925342681678E-8</v>
      </c>
      <c r="E30" s="82">
        <f t="shared" ref="E30:E31" si="12">IF(D30=1,0,IF(ISNUMBER(D30+E29),D30+E29,0))</f>
        <v>1.0000000000000004</v>
      </c>
      <c r="F30" s="91"/>
      <c r="G30" s="114"/>
      <c r="H30" s="3"/>
      <c r="J30" s="3"/>
      <c r="K30" s="3"/>
      <c r="L30" s="3"/>
    </row>
    <row r="31" spans="2:12" x14ac:dyDescent="0.2">
      <c r="B31" s="78" t="s">
        <v>58</v>
      </c>
      <c r="C31" s="79">
        <v>0</v>
      </c>
      <c r="D31" s="82">
        <f t="shared" si="11"/>
        <v>0</v>
      </c>
      <c r="E31" s="82">
        <f t="shared" si="12"/>
        <v>1.0000000000000004</v>
      </c>
      <c r="F31" s="91"/>
      <c r="G31" s="114"/>
      <c r="H31" s="3"/>
      <c r="J31" s="3"/>
      <c r="K31" s="3"/>
      <c r="L31" s="3"/>
    </row>
    <row r="32" spans="2:12" x14ac:dyDescent="0.2">
      <c r="B32" s="172"/>
      <c r="C32" s="173"/>
      <c r="D32" s="174"/>
      <c r="E32" s="174"/>
      <c r="F32" s="175"/>
      <c r="G32" s="114"/>
      <c r="H32" s="3"/>
      <c r="J32" s="3"/>
      <c r="K32" s="3"/>
      <c r="L32" s="3"/>
    </row>
    <row r="33" spans="2:12" x14ac:dyDescent="0.2">
      <c r="B33" s="25"/>
      <c r="F33" s="18"/>
      <c r="G33" s="114"/>
      <c r="H33" s="3"/>
      <c r="J33" s="3"/>
      <c r="K33" s="3"/>
      <c r="L33" s="3"/>
    </row>
    <row r="34" spans="2:12" x14ac:dyDescent="0.2">
      <c r="B34" s="25"/>
      <c r="F34" s="18"/>
      <c r="G34" s="114"/>
      <c r="H34" s="3"/>
      <c r="J34" s="3"/>
      <c r="K34" s="3"/>
      <c r="L34" s="3"/>
    </row>
    <row r="35" spans="2:12" x14ac:dyDescent="0.2">
      <c r="B35" s="25"/>
      <c r="F35" s="18"/>
      <c r="G35" s="114"/>
      <c r="H35" s="3"/>
      <c r="J35" s="3"/>
      <c r="K35" s="3"/>
      <c r="L35" s="3"/>
    </row>
    <row r="36" spans="2:12" x14ac:dyDescent="0.2">
      <c r="B36" s="25"/>
      <c r="F36" s="18"/>
      <c r="G36" s="114"/>
      <c r="H36" s="3"/>
      <c r="J36" s="3"/>
    </row>
    <row r="37" spans="2:12" x14ac:dyDescent="0.2">
      <c r="B37" s="25"/>
      <c r="F37" s="18"/>
      <c r="G37" s="114"/>
      <c r="H37" s="3"/>
      <c r="J37" s="3"/>
    </row>
    <row r="38" spans="2:12" x14ac:dyDescent="0.2">
      <c r="B38" s="25"/>
      <c r="F38" s="18"/>
      <c r="G38" s="114"/>
      <c r="H38" s="3"/>
      <c r="J38" s="3"/>
    </row>
    <row r="39" spans="2:12" x14ac:dyDescent="0.2">
      <c r="B39" s="25"/>
      <c r="F39" s="18"/>
      <c r="G39" s="114"/>
      <c r="H39" s="3"/>
      <c r="J39" s="3"/>
    </row>
    <row r="40" spans="2:12" x14ac:dyDescent="0.2">
      <c r="B40" s="25"/>
      <c r="F40" s="18"/>
      <c r="G40" s="114"/>
      <c r="H40" s="3"/>
      <c r="J40" s="3"/>
    </row>
    <row r="41" spans="2:12" x14ac:dyDescent="0.2">
      <c r="B41" s="25"/>
      <c r="F41" s="18"/>
      <c r="G41" s="114"/>
      <c r="H41" s="3"/>
      <c r="J41" s="3"/>
    </row>
    <row r="42" spans="2:12" x14ac:dyDescent="0.2">
      <c r="B42" s="25"/>
      <c r="F42" s="18"/>
      <c r="G42" s="114"/>
      <c r="H42" s="3"/>
      <c r="J42" s="3"/>
    </row>
    <row r="43" spans="2:12" x14ac:dyDescent="0.2">
      <c r="B43" s="25"/>
      <c r="F43" s="18"/>
      <c r="G43" s="114"/>
      <c r="H43" s="3"/>
      <c r="J43" s="3"/>
    </row>
    <row r="44" spans="2:12" x14ac:dyDescent="0.2">
      <c r="B44" s="25"/>
      <c r="F44" s="18"/>
      <c r="G44" s="114"/>
      <c r="H44" s="3"/>
      <c r="J44" s="3"/>
    </row>
    <row r="45" spans="2:12" x14ac:dyDescent="0.2">
      <c r="B45" s="25"/>
      <c r="F45" s="18"/>
      <c r="G45" s="114"/>
      <c r="H45" s="3"/>
      <c r="J45" s="3"/>
    </row>
    <row r="46" spans="2:12" x14ac:dyDescent="0.2">
      <c r="B46" s="25"/>
      <c r="F46" s="18"/>
      <c r="G46" s="114"/>
      <c r="H46" s="3"/>
      <c r="J46" s="3"/>
    </row>
    <row r="47" spans="2:12" x14ac:dyDescent="0.2">
      <c r="B47" s="25"/>
      <c r="F47" s="18"/>
      <c r="G47" s="114"/>
      <c r="H47" s="3"/>
      <c r="J47" s="3"/>
    </row>
    <row r="48" spans="2:12" x14ac:dyDescent="0.2">
      <c r="B48" s="25"/>
      <c r="F48" s="18"/>
      <c r="G48" s="114"/>
      <c r="H48" s="3"/>
      <c r="J48" s="3"/>
    </row>
    <row r="49" spans="2:14" x14ac:dyDescent="0.2">
      <c r="B49" s="25"/>
      <c r="F49" s="18"/>
      <c r="G49" s="114"/>
      <c r="H49" s="3"/>
      <c r="J49" s="3"/>
    </row>
    <row r="50" spans="2:14" x14ac:dyDescent="0.2">
      <c r="B50" s="25"/>
      <c r="F50" s="18"/>
      <c r="G50" s="114"/>
      <c r="H50" s="3"/>
      <c r="J50" s="3"/>
    </row>
    <row r="51" spans="2:14" x14ac:dyDescent="0.2">
      <c r="B51" s="25"/>
      <c r="F51" s="18"/>
      <c r="G51" s="114"/>
      <c r="H51" s="3"/>
      <c r="J51" s="3"/>
    </row>
    <row r="52" spans="2:14" x14ac:dyDescent="0.2">
      <c r="B52" s="25"/>
      <c r="F52" s="18"/>
      <c r="G52" s="114"/>
      <c r="H52" s="3"/>
      <c r="J52" s="3"/>
    </row>
    <row r="53" spans="2:14" x14ac:dyDescent="0.2">
      <c r="B53" s="25"/>
      <c r="F53" s="18"/>
      <c r="G53" s="114"/>
      <c r="H53" s="3"/>
      <c r="J53" s="3"/>
    </row>
    <row r="54" spans="2:14" x14ac:dyDescent="0.2">
      <c r="B54" s="25"/>
      <c r="F54" s="18"/>
      <c r="G54" s="114"/>
      <c r="H54" s="3"/>
      <c r="J54" s="3"/>
    </row>
    <row r="55" spans="2:14" x14ac:dyDescent="0.2">
      <c r="B55" s="25"/>
      <c r="F55" s="18"/>
      <c r="G55" s="114"/>
      <c r="H55" s="3"/>
      <c r="J55" s="3"/>
      <c r="K55" s="24"/>
      <c r="L55" s="24"/>
    </row>
    <row r="56" spans="2:14" x14ac:dyDescent="0.2">
      <c r="B56" s="25"/>
      <c r="F56" s="18"/>
      <c r="G56" s="114"/>
      <c r="H56" s="3"/>
      <c r="J56" s="3"/>
      <c r="K56" s="24"/>
      <c r="L56" s="24"/>
    </row>
    <row r="57" spans="2:14" x14ac:dyDescent="0.2">
      <c r="B57" s="25"/>
      <c r="F57" s="18"/>
      <c r="G57" s="114"/>
      <c r="H57" s="3"/>
      <c r="J57" s="3"/>
      <c r="K57" s="24"/>
      <c r="L57" s="24"/>
    </row>
    <row r="58" spans="2:14" x14ac:dyDescent="0.2">
      <c r="B58" s="25"/>
      <c r="F58" s="18"/>
      <c r="G58" s="114"/>
      <c r="H58" s="3"/>
      <c r="J58" s="3"/>
      <c r="K58" s="24"/>
      <c r="L58" s="24"/>
    </row>
    <row r="59" spans="2:14" x14ac:dyDescent="0.2">
      <c r="B59" s="25"/>
      <c r="F59" s="18"/>
      <c r="G59" s="114"/>
      <c r="H59" s="3"/>
      <c r="J59" s="3"/>
      <c r="K59" s="24"/>
      <c r="L59" s="24"/>
    </row>
    <row r="60" spans="2:14" x14ac:dyDescent="0.2">
      <c r="B60" s="25"/>
      <c r="F60" s="18"/>
      <c r="G60" s="114"/>
      <c r="H60" s="3"/>
      <c r="J60" s="3"/>
      <c r="K60" s="24"/>
      <c r="L60" s="24"/>
      <c r="M60" s="24"/>
      <c r="N60" s="24"/>
    </row>
    <row r="61" spans="2:14" x14ac:dyDescent="0.2">
      <c r="B61" s="18"/>
      <c r="G61" s="24"/>
      <c r="H61" s="24"/>
      <c r="I61" s="24"/>
      <c r="J61" s="24"/>
      <c r="M61" s="24"/>
      <c r="N61" s="24"/>
    </row>
    <row r="62" spans="2:14" x14ac:dyDescent="0.2">
      <c r="G62" s="24"/>
      <c r="M62" s="24"/>
      <c r="N62" s="24"/>
    </row>
    <row r="63" spans="2:14" x14ac:dyDescent="0.2">
      <c r="G63" s="24"/>
      <c r="M63" s="24"/>
      <c r="N63" s="24"/>
    </row>
    <row r="64" spans="2:14" x14ac:dyDescent="0.2">
      <c r="G64" s="24"/>
      <c r="M64" s="24"/>
      <c r="N64" s="24"/>
    </row>
  </sheetData>
  <sortState xmlns:xlrd2="http://schemas.microsoft.com/office/spreadsheetml/2017/richdata2" ref="B38:C62">
    <sortCondition descending="1" ref="C38:C62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6">
    <tabColor theme="4"/>
  </sheetPr>
  <dimension ref="B1:G49"/>
  <sheetViews>
    <sheetView showGridLines="0" workbookViewId="0">
      <selection activeCell="G4" sqref="G4"/>
    </sheetView>
  </sheetViews>
  <sheetFormatPr defaultColWidth="9.140625" defaultRowHeight="12" x14ac:dyDescent="0.2"/>
  <cols>
    <col min="1" max="1" width="11" style="18" customWidth="1"/>
    <col min="2" max="2" width="16.28515625" style="17" bestFit="1" customWidth="1"/>
    <col min="3" max="3" width="10" style="18" customWidth="1"/>
    <col min="4" max="4" width="14.28515625" style="18" customWidth="1"/>
    <col min="5" max="5" width="11.7109375" style="18" customWidth="1"/>
    <col min="6" max="6" width="13.28515625" style="24" bestFit="1" customWidth="1"/>
    <col min="7" max="7" width="9.140625" style="18"/>
    <col min="8" max="8" width="10.140625" style="18" bestFit="1" customWidth="1"/>
    <col min="9" max="16384" width="9.140625" style="18"/>
  </cols>
  <sheetData>
    <row r="1" spans="2:7" ht="15" x14ac:dyDescent="0.25">
      <c r="B1" s="177" t="s">
        <v>379</v>
      </c>
    </row>
    <row r="2" spans="2:7" x14ac:dyDescent="0.2">
      <c r="E2" s="37"/>
    </row>
    <row r="3" spans="2:7" ht="12.75" thickBot="1" x14ac:dyDescent="0.25">
      <c r="B3" s="18" t="s">
        <v>29</v>
      </c>
    </row>
    <row r="4" spans="2:7" ht="24.75" thickBot="1" x14ac:dyDescent="0.25">
      <c r="B4" s="47" t="s">
        <v>0</v>
      </c>
      <c r="C4" s="48" t="s">
        <v>356</v>
      </c>
      <c r="D4" s="48" t="s">
        <v>1</v>
      </c>
      <c r="E4" s="48" t="s">
        <v>2</v>
      </c>
      <c r="F4" s="49" t="s">
        <v>3</v>
      </c>
    </row>
    <row r="5" spans="2:7" x14ac:dyDescent="0.2">
      <c r="B5" s="76" t="s">
        <v>181</v>
      </c>
      <c r="C5" s="77">
        <f>SUM(C6:C31)</f>
        <v>7.7677095838372239</v>
      </c>
      <c r="D5" s="166"/>
      <c r="E5" s="86"/>
      <c r="F5" s="90"/>
      <c r="G5" s="25"/>
    </row>
    <row r="6" spans="2:7" x14ac:dyDescent="0.2">
      <c r="B6" s="78" t="s">
        <v>82</v>
      </c>
      <c r="C6" s="79">
        <v>7.0096841587510301</v>
      </c>
      <c r="D6" s="82">
        <f>IF(ISNUMBER(C6),C6/VLOOKUP("National Total",B$5:C$31,2,0),"0")</f>
        <v>0.9024132639222936</v>
      </c>
      <c r="E6" s="82">
        <f t="shared" ref="E6:E28" si="0">IF(D6=1,0,IF(ISNUMBER(D6+E5),D6+E5,0))</f>
        <v>0.9024132639222936</v>
      </c>
      <c r="F6" s="91" t="s">
        <v>364</v>
      </c>
      <c r="G6" s="25"/>
    </row>
    <row r="7" spans="2:7" x14ac:dyDescent="0.2">
      <c r="B7" s="78" t="s">
        <v>68</v>
      </c>
      <c r="C7" s="79">
        <v>0.15560089307889999</v>
      </c>
      <c r="D7" s="82">
        <f t="shared" ref="D7:D31" si="1">IF(ISNUMBER(C7),C7/VLOOKUP("National Total",B$5:C$31,2,0),"0")</f>
        <v>2.0031759864280824E-2</v>
      </c>
      <c r="E7" s="82">
        <f t="shared" si="0"/>
        <v>0.92244502378657445</v>
      </c>
      <c r="F7" s="91" t="s">
        <v>381</v>
      </c>
      <c r="G7" s="25"/>
    </row>
    <row r="8" spans="2:7" x14ac:dyDescent="0.2">
      <c r="B8" s="78" t="s">
        <v>80</v>
      </c>
      <c r="C8" s="79">
        <v>0.134309038545849</v>
      </c>
      <c r="D8" s="82">
        <f t="shared" si="1"/>
        <v>1.7290687440904652E-2</v>
      </c>
      <c r="E8" s="82">
        <f t="shared" si="0"/>
        <v>0.93973571122747912</v>
      </c>
      <c r="F8" s="91" t="s">
        <v>381</v>
      </c>
      <c r="G8" s="25"/>
    </row>
    <row r="9" spans="2:7" x14ac:dyDescent="0.2">
      <c r="B9" s="78" t="s">
        <v>387</v>
      </c>
      <c r="C9" s="79">
        <v>0.120096662228296</v>
      </c>
      <c r="D9" s="82">
        <f t="shared" si="1"/>
        <v>1.546101343415167E-2</v>
      </c>
      <c r="E9" s="82">
        <f t="shared" si="0"/>
        <v>0.95519672466163075</v>
      </c>
      <c r="F9" s="91" t="s">
        <v>381</v>
      </c>
      <c r="G9" s="25"/>
    </row>
    <row r="10" spans="2:7" x14ac:dyDescent="0.2">
      <c r="B10" s="78" t="s">
        <v>63</v>
      </c>
      <c r="C10" s="79">
        <v>8.0698189263557499E-2</v>
      </c>
      <c r="D10" s="82">
        <f t="shared" si="1"/>
        <v>1.0388929760127933E-2</v>
      </c>
      <c r="E10" s="82">
        <f t="shared" si="0"/>
        <v>0.9655856544217587</v>
      </c>
      <c r="F10" s="91" t="s">
        <v>381</v>
      </c>
      <c r="G10" s="25"/>
    </row>
    <row r="11" spans="2:7" x14ac:dyDescent="0.2">
      <c r="B11" s="78" t="s">
        <v>69</v>
      </c>
      <c r="C11" s="79">
        <v>7.9058084641000004E-2</v>
      </c>
      <c r="D11" s="82">
        <f t="shared" si="1"/>
        <v>1.017778584378351E-2</v>
      </c>
      <c r="E11" s="82">
        <f t="shared" si="0"/>
        <v>0.97576344026554218</v>
      </c>
      <c r="F11" s="91" t="s">
        <v>381</v>
      </c>
      <c r="G11" s="25"/>
    </row>
    <row r="12" spans="2:7" x14ac:dyDescent="0.2">
      <c r="B12" s="78" t="s">
        <v>70</v>
      </c>
      <c r="C12" s="79">
        <v>6.8672552349999999E-2</v>
      </c>
      <c r="D12" s="82">
        <f t="shared" si="1"/>
        <v>8.8407723806888227E-3</v>
      </c>
      <c r="E12" s="82">
        <f t="shared" si="0"/>
        <v>0.98460421264623099</v>
      </c>
      <c r="F12" s="91" t="s">
        <v>381</v>
      </c>
      <c r="G12" s="25"/>
    </row>
    <row r="13" spans="2:7" x14ac:dyDescent="0.2">
      <c r="B13" s="78" t="s">
        <v>62</v>
      </c>
      <c r="C13" s="79">
        <v>3.4127751647872698E-2</v>
      </c>
      <c r="D13" s="82">
        <f t="shared" si="1"/>
        <v>4.3935411435675354E-3</v>
      </c>
      <c r="E13" s="82">
        <f t="shared" si="0"/>
        <v>0.98899775378979848</v>
      </c>
      <c r="F13" s="91" t="s">
        <v>381</v>
      </c>
      <c r="G13" s="25"/>
    </row>
    <row r="14" spans="2:7" x14ac:dyDescent="0.2">
      <c r="B14" s="78" t="s">
        <v>84</v>
      </c>
      <c r="C14" s="79">
        <v>1.91355351696119E-2</v>
      </c>
      <c r="D14" s="82">
        <f t="shared" si="1"/>
        <v>2.4634720136072603E-3</v>
      </c>
      <c r="E14" s="82">
        <f t="shared" si="0"/>
        <v>0.99146122580340579</v>
      </c>
      <c r="F14" s="91" t="s">
        <v>381</v>
      </c>
      <c r="G14" s="25"/>
    </row>
    <row r="15" spans="2:7" x14ac:dyDescent="0.2">
      <c r="B15" s="78" t="s">
        <v>386</v>
      </c>
      <c r="C15" s="79">
        <v>1.606812533094E-2</v>
      </c>
      <c r="D15" s="82">
        <f t="shared" si="1"/>
        <v>2.0685795674408309E-3</v>
      </c>
      <c r="E15" s="82">
        <f t="shared" si="0"/>
        <v>0.99352980537084656</v>
      </c>
      <c r="F15" s="91" t="s">
        <v>381</v>
      </c>
      <c r="G15" s="25"/>
    </row>
    <row r="16" spans="2:7" x14ac:dyDescent="0.2">
      <c r="B16" s="78" t="s">
        <v>85</v>
      </c>
      <c r="C16" s="79">
        <v>1.5827281417851401E-2</v>
      </c>
      <c r="D16" s="82">
        <f t="shared" si="1"/>
        <v>2.0375737850426658E-3</v>
      </c>
      <c r="E16" s="82">
        <f t="shared" si="0"/>
        <v>0.99556737915588922</v>
      </c>
      <c r="F16" s="91" t="s">
        <v>381</v>
      </c>
      <c r="G16" s="25"/>
    </row>
    <row r="17" spans="2:7" x14ac:dyDescent="0.2">
      <c r="B17" s="78" t="s">
        <v>104</v>
      </c>
      <c r="C17" s="79">
        <v>1.289E-2</v>
      </c>
      <c r="D17" s="82">
        <f t="shared" si="1"/>
        <v>1.6594338216275564E-3</v>
      </c>
      <c r="E17" s="82">
        <f t="shared" si="0"/>
        <v>0.99722681297751681</v>
      </c>
      <c r="F17" s="91" t="s">
        <v>381</v>
      </c>
      <c r="G17" s="25"/>
    </row>
    <row r="18" spans="2:7" x14ac:dyDescent="0.2">
      <c r="B18" s="78" t="s">
        <v>55</v>
      </c>
      <c r="C18" s="79">
        <v>6.0947153191184796E-3</v>
      </c>
      <c r="D18" s="82">
        <f t="shared" si="1"/>
        <v>7.846219343473072E-4</v>
      </c>
      <c r="E18" s="82">
        <f t="shared" si="0"/>
        <v>0.99801143491186417</v>
      </c>
      <c r="F18" s="91" t="s">
        <v>381</v>
      </c>
      <c r="G18" s="25"/>
    </row>
    <row r="19" spans="2:7" x14ac:dyDescent="0.2">
      <c r="B19" s="78" t="s">
        <v>75</v>
      </c>
      <c r="C19" s="79">
        <v>5.2242227247026197E-3</v>
      </c>
      <c r="D19" s="82">
        <f t="shared" si="1"/>
        <v>6.7255639108508873E-4</v>
      </c>
      <c r="E19" s="82">
        <f t="shared" si="0"/>
        <v>0.99868399130294927</v>
      </c>
      <c r="F19" s="91" t="s">
        <v>381</v>
      </c>
      <c r="G19" s="25"/>
    </row>
    <row r="20" spans="2:7" x14ac:dyDescent="0.2">
      <c r="B20" s="78" t="s">
        <v>60</v>
      </c>
      <c r="C20" s="79">
        <v>3.7282387196268399E-3</v>
      </c>
      <c r="D20" s="82">
        <f t="shared" si="1"/>
        <v>4.7996628599303293E-4</v>
      </c>
      <c r="E20" s="82">
        <f t="shared" si="0"/>
        <v>0.99916395758894228</v>
      </c>
      <c r="F20" s="91" t="s">
        <v>381</v>
      </c>
      <c r="G20" s="25"/>
    </row>
    <row r="21" spans="2:7" x14ac:dyDescent="0.2">
      <c r="B21" s="78" t="s">
        <v>59</v>
      </c>
      <c r="C21" s="79">
        <v>2.4364262207627902E-3</v>
      </c>
      <c r="D21" s="82">
        <f t="shared" si="1"/>
        <v>3.1366082813296986E-4</v>
      </c>
      <c r="E21" s="82">
        <f t="shared" si="0"/>
        <v>0.99947761841707528</v>
      </c>
      <c r="F21" s="91" t="s">
        <v>381</v>
      </c>
      <c r="G21" s="25"/>
    </row>
    <row r="22" spans="2:7" x14ac:dyDescent="0.2">
      <c r="B22" s="78" t="s">
        <v>77</v>
      </c>
      <c r="C22" s="79">
        <v>1.3411775147929E-3</v>
      </c>
      <c r="D22" s="82">
        <f t="shared" si="1"/>
        <v>1.7266061511665869E-4</v>
      </c>
      <c r="E22" s="82">
        <f t="shared" si="0"/>
        <v>0.99965027903219195</v>
      </c>
      <c r="F22" s="91" t="s">
        <v>381</v>
      </c>
      <c r="G22" s="25"/>
    </row>
    <row r="23" spans="2:7" x14ac:dyDescent="0.2">
      <c r="B23" s="78" t="s">
        <v>180</v>
      </c>
      <c r="C23" s="79">
        <v>1.0142964145285201E-3</v>
      </c>
      <c r="D23" s="82">
        <f t="shared" si="1"/>
        <v>1.3057857063027077E-4</v>
      </c>
      <c r="E23" s="82">
        <f t="shared" si="0"/>
        <v>0.9997808576028222</v>
      </c>
      <c r="F23" s="91" t="s">
        <v>381</v>
      </c>
      <c r="G23" s="25"/>
    </row>
    <row r="24" spans="2:7" x14ac:dyDescent="0.2">
      <c r="B24" s="78" t="s">
        <v>61</v>
      </c>
      <c r="C24" s="79">
        <v>5.6746827616641201E-4</v>
      </c>
      <c r="D24" s="82">
        <f t="shared" si="1"/>
        <v>7.3054775032678872E-5</v>
      </c>
      <c r="E24" s="82">
        <f t="shared" si="0"/>
        <v>0.99985391237785493</v>
      </c>
      <c r="F24" s="91" t="s">
        <v>381</v>
      </c>
      <c r="G24" s="25"/>
    </row>
    <row r="25" spans="2:7" x14ac:dyDescent="0.2">
      <c r="B25" s="78" t="s">
        <v>86</v>
      </c>
      <c r="C25" s="79">
        <v>4.3689306846999198E-4</v>
      </c>
      <c r="D25" s="82">
        <f t="shared" si="1"/>
        <v>5.6244773797808258E-5</v>
      </c>
      <c r="E25" s="82">
        <f t="shared" si="0"/>
        <v>0.99991015715165277</v>
      </c>
      <c r="F25" s="91" t="s">
        <v>381</v>
      </c>
      <c r="G25" s="25"/>
    </row>
    <row r="26" spans="2:7" x14ac:dyDescent="0.2">
      <c r="B26" s="78" t="s">
        <v>176</v>
      </c>
      <c r="C26" s="79">
        <v>4.2653570399999997E-4</v>
      </c>
      <c r="D26" s="82">
        <f t="shared" si="1"/>
        <v>5.4911386605843303E-5</v>
      </c>
      <c r="E26" s="82">
        <f t="shared" si="0"/>
        <v>0.99996506853825862</v>
      </c>
      <c r="F26" s="91" t="s">
        <v>381</v>
      </c>
      <c r="G26" s="25"/>
    </row>
    <row r="27" spans="2:7" x14ac:dyDescent="0.2">
      <c r="B27" s="78" t="s">
        <v>71</v>
      </c>
      <c r="C27" s="79">
        <v>2.3931340679999999E-4</v>
      </c>
      <c r="D27" s="82">
        <f t="shared" si="1"/>
        <v>3.080874796065431E-5</v>
      </c>
      <c r="E27" s="82">
        <f t="shared" si="0"/>
        <v>0.9999958772862193</v>
      </c>
      <c r="F27" s="91" t="s">
        <v>381</v>
      </c>
      <c r="G27" s="25"/>
    </row>
    <row r="28" spans="2:7" x14ac:dyDescent="0.2">
      <c r="B28" s="78" t="s">
        <v>170</v>
      </c>
      <c r="C28" s="79">
        <v>1.7309450400000001E-5</v>
      </c>
      <c r="D28" s="82">
        <f t="shared" si="1"/>
        <v>2.2283853706396147E-6</v>
      </c>
      <c r="E28" s="82">
        <f t="shared" si="0"/>
        <v>0.99999810567158998</v>
      </c>
      <c r="F28" s="91" t="s">
        <v>381</v>
      </c>
      <c r="G28" s="25"/>
    </row>
    <row r="29" spans="2:7" x14ac:dyDescent="0.2">
      <c r="B29" s="78" t="s">
        <v>56</v>
      </c>
      <c r="C29" s="79">
        <v>1.38470906484507E-5</v>
      </c>
      <c r="D29" s="82">
        <f t="shared" si="1"/>
        <v>1.7826478318992818E-6</v>
      </c>
      <c r="E29" s="82">
        <f t="shared" ref="E29:E30" si="2">IF(D29=1,0,IF(ISNUMBER(D29+E28),D29+E28,0))</f>
        <v>0.99999988831942188</v>
      </c>
      <c r="F29" s="91" t="s">
        <v>381</v>
      </c>
      <c r="G29" s="25"/>
    </row>
    <row r="30" spans="2:7" x14ac:dyDescent="0.2">
      <c r="B30" s="78" t="s">
        <v>57</v>
      </c>
      <c r="C30" s="79">
        <v>5.2669965650681602E-7</v>
      </c>
      <c r="D30" s="82">
        <f t="shared" si="1"/>
        <v>6.7806301306984247E-8</v>
      </c>
      <c r="E30" s="82">
        <f t="shared" si="2"/>
        <v>0.99999995612572323</v>
      </c>
      <c r="F30" s="91" t="s">
        <v>381</v>
      </c>
    </row>
    <row r="31" spans="2:7" ht="12.75" thickBot="1" x14ac:dyDescent="0.25">
      <c r="B31" s="80" t="s">
        <v>174</v>
      </c>
      <c r="C31" s="81">
        <v>3.4080263999999998E-7</v>
      </c>
      <c r="D31" s="84">
        <f t="shared" si="1"/>
        <v>4.3874276750656342E-8</v>
      </c>
      <c r="E31" s="84">
        <f t="shared" ref="E31" si="3">IF(D31=1,0,IF(ISNUMBER(D31+E30),D31+E30,0))</f>
        <v>1</v>
      </c>
      <c r="F31" s="94" t="s">
        <v>381</v>
      </c>
    </row>
    <row r="32" spans="2:7" x14ac:dyDescent="0.2">
      <c r="C32" s="17"/>
      <c r="D32" s="17"/>
      <c r="E32" s="17"/>
    </row>
    <row r="33" spans="3:5" x14ac:dyDescent="0.2">
      <c r="C33" s="17"/>
      <c r="D33" s="17"/>
      <c r="E33" s="17"/>
    </row>
    <row r="34" spans="3:5" x14ac:dyDescent="0.2">
      <c r="C34" s="23"/>
      <c r="D34" s="17"/>
      <c r="E34" s="17"/>
    </row>
    <row r="35" spans="3:5" x14ac:dyDescent="0.2">
      <c r="C35" s="23"/>
      <c r="D35" s="17"/>
      <c r="E35" s="17"/>
    </row>
    <row r="36" spans="3:5" x14ac:dyDescent="0.2">
      <c r="C36" s="23"/>
      <c r="D36" s="17"/>
      <c r="E36" s="17"/>
    </row>
    <row r="37" spans="3:5" x14ac:dyDescent="0.2">
      <c r="C37" s="23"/>
      <c r="D37" s="17"/>
      <c r="E37" s="17"/>
    </row>
    <row r="38" spans="3:5" x14ac:dyDescent="0.2">
      <c r="C38" s="23"/>
      <c r="D38" s="17"/>
      <c r="E38" s="17"/>
    </row>
    <row r="39" spans="3:5" x14ac:dyDescent="0.2">
      <c r="C39" s="23"/>
      <c r="D39" s="17"/>
      <c r="E39" s="17"/>
    </row>
    <row r="40" spans="3:5" x14ac:dyDescent="0.2">
      <c r="C40" s="23"/>
      <c r="D40" s="17"/>
      <c r="E40" s="17"/>
    </row>
    <row r="41" spans="3:5" x14ac:dyDescent="0.2">
      <c r="C41" s="23"/>
      <c r="D41" s="17"/>
      <c r="E41" s="17"/>
    </row>
    <row r="42" spans="3:5" x14ac:dyDescent="0.2">
      <c r="C42" s="23"/>
      <c r="D42" s="17"/>
      <c r="E42" s="17"/>
    </row>
    <row r="43" spans="3:5" x14ac:dyDescent="0.2">
      <c r="C43" s="23"/>
      <c r="D43" s="17"/>
      <c r="E43" s="17"/>
    </row>
    <row r="44" spans="3:5" x14ac:dyDescent="0.2">
      <c r="C44" s="23"/>
      <c r="D44" s="17"/>
      <c r="E44" s="17"/>
    </row>
    <row r="45" spans="3:5" x14ac:dyDescent="0.2">
      <c r="C45" s="23"/>
      <c r="D45" s="17"/>
      <c r="E45" s="17"/>
    </row>
    <row r="46" spans="3:5" x14ac:dyDescent="0.2">
      <c r="C46" s="23"/>
      <c r="D46" s="17"/>
      <c r="E46" s="17"/>
    </row>
    <row r="47" spans="3:5" x14ac:dyDescent="0.2">
      <c r="C47" s="23"/>
      <c r="D47" s="17"/>
      <c r="E47" s="17"/>
    </row>
    <row r="48" spans="3:5" x14ac:dyDescent="0.2">
      <c r="C48" s="23"/>
      <c r="D48" s="17"/>
      <c r="E48" s="17"/>
    </row>
    <row r="49" spans="3:5" x14ac:dyDescent="0.2">
      <c r="C49" s="23"/>
      <c r="D49" s="17"/>
      <c r="E49" s="17"/>
    </row>
  </sheetData>
  <sortState xmlns:xlrd2="http://schemas.microsoft.com/office/spreadsheetml/2017/richdata2" ref="H5:I32">
    <sortCondition descending="1" ref="I5:I32"/>
  </sortState>
  <phoneticPr fontId="0" type="noConversion"/>
  <pageMargins left="0.75" right="0.75" top="1" bottom="1" header="0.5" footer="0.5"/>
  <pageSetup paperSize="9"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tabColor theme="4"/>
  </sheetPr>
  <dimension ref="B1:AA70"/>
  <sheetViews>
    <sheetView showGridLines="0" tabSelected="1" zoomScaleNormal="100" workbookViewId="0">
      <selection activeCell="S17" sqref="S17"/>
    </sheetView>
  </sheetViews>
  <sheetFormatPr defaultColWidth="9.140625" defaultRowHeight="12.75" x14ac:dyDescent="0.2"/>
  <cols>
    <col min="1" max="1" width="9.140625" style="1"/>
    <col min="2" max="2" width="9.5703125" style="1" customWidth="1"/>
    <col min="3" max="11" width="10.5703125" style="1" customWidth="1"/>
    <col min="12" max="12" width="10" style="1" customWidth="1"/>
    <col min="13" max="13" width="9.85546875" style="1" customWidth="1"/>
    <col min="14" max="14" width="9.140625" style="1"/>
    <col min="15" max="15" width="9.140625" style="4"/>
    <col min="16" max="17" width="9.140625" style="1"/>
    <col min="18" max="18" width="12.5703125" style="1" customWidth="1"/>
    <col min="19" max="16384" width="9.140625" style="1"/>
  </cols>
  <sheetData>
    <row r="1" spans="2:27" ht="15" x14ac:dyDescent="0.25">
      <c r="B1" s="183" t="s">
        <v>380</v>
      </c>
    </row>
    <row r="2" spans="2:27" s="6" customFormat="1" ht="15" x14ac:dyDescent="0.2">
      <c r="C2" s="133"/>
      <c r="O2" s="7"/>
      <c r="P2" s="134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2:27" s="6" customFormat="1" ht="14.25" customHeight="1" x14ac:dyDescent="0.2">
      <c r="B3" s="140" t="s">
        <v>20</v>
      </c>
      <c r="C3" s="193" t="s">
        <v>23</v>
      </c>
      <c r="D3" s="193"/>
      <c r="E3" s="193"/>
      <c r="F3" s="193"/>
      <c r="G3" s="193"/>
      <c r="H3" s="193"/>
      <c r="I3" s="193"/>
      <c r="J3" s="193"/>
      <c r="K3" s="193"/>
      <c r="L3" s="193"/>
      <c r="M3" s="140" t="s">
        <v>4</v>
      </c>
      <c r="O3" s="7"/>
      <c r="P3" s="135"/>
      <c r="Q3" s="137"/>
      <c r="R3" s="137"/>
      <c r="S3" s="135"/>
      <c r="T3" s="135"/>
      <c r="U3" s="135"/>
      <c r="V3" s="135"/>
      <c r="W3" s="135"/>
      <c r="X3" s="135"/>
      <c r="Y3" s="135"/>
      <c r="Z3" s="135"/>
      <c r="AA3" s="135"/>
    </row>
    <row r="4" spans="2:27" s="6" customFormat="1" ht="11.25" customHeight="1" x14ac:dyDescent="0.2">
      <c r="B4" s="136" t="s">
        <v>49</v>
      </c>
      <c r="C4" s="141" t="str">
        <f>IF('A.2 Table 1.NOx'!$F$6="x",'A.2 Table 1.NOx'!$B$6,"")</f>
        <v>3Da3</v>
      </c>
      <c r="D4" s="141" t="str">
        <f>IF('A.2 Table 1.NOx'!$F$7="x",'A.2 Table 1.NOx'!$B$7,"")</f>
        <v>3Da1</v>
      </c>
      <c r="E4" s="141" t="str">
        <f>IF('A.2 Table 1.NOx'!$F$8="x",'A.2 Table 1.NOx'!$B$8,"")</f>
        <v>1A3bi</v>
      </c>
      <c r="F4" s="141" t="str">
        <f>IF('A.2 Table 1.NOx'!$F$9="x",'A.2 Table 1.NOx'!$B$9,"")</f>
        <v>1A3bii</v>
      </c>
      <c r="G4" s="141" t="str">
        <f>IF('A.2 Table 1.NOx'!$F$10="x",'A.2 Table 1.NOx'!$B$10,"")</f>
        <v>1A3biii</v>
      </c>
      <c r="H4" s="141" t="str">
        <f>IF('A.2 Table 1.NOx'!$F$11="x",'A.2 Table 1.NOx'!$B$11,"")</f>
        <v>3Da2a</v>
      </c>
      <c r="I4" s="141" t="str">
        <f>IF('A.2 Table 1.NOx'!$F$12="x",'A.2 Table 1.NOx'!$B$12,"")</f>
        <v>1A3dii</v>
      </c>
      <c r="J4" s="141" t="str">
        <f>IF('A.2 Table 1.NOx'!$F$13="x",'A.2 Table 1.NOx'!$B$13,"")</f>
        <v>1A4bi</v>
      </c>
      <c r="K4" s="141" t="str">
        <f>IF('A.2 Table 1.NOx'!$F$14="x",'A.2 Table 1.NOx'!$B$14,"")</f>
        <v>1A2f</v>
      </c>
      <c r="L4" s="141" t="str">
        <f>IF('A.2 Table 1.NOx'!$F$15="x",'A.2 Table 1.NOx'!$B$15,"")</f>
        <v>1A1a</v>
      </c>
      <c r="M4" s="119">
        <f>SUM(C5:L5)</f>
        <v>0.83504219045538197</v>
      </c>
      <c r="O4" s="7"/>
      <c r="P4" s="135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</row>
    <row r="5" spans="2:27" s="7" customFormat="1" ht="10.5" customHeight="1" x14ac:dyDescent="0.2">
      <c r="B5" s="139"/>
      <c r="C5" s="142">
        <f>IF('A.2 Table 1.NOx'!$F$6="x",'A.2 Table 1.NOx'!$D$6,"")</f>
        <v>0.1280896332301765</v>
      </c>
      <c r="D5" s="142">
        <f>IF('A.2 Table 1.NOx'!$F$7="x",'A.2 Table 1.NOx'!$D$7,"")</f>
        <v>0.12570625085145085</v>
      </c>
      <c r="E5" s="142">
        <f>IF('A.2 Table 1.NOx'!$F$8="x",'A.2 Table 1.NOx'!$D$8,"")</f>
        <v>0.11267111714957653</v>
      </c>
      <c r="F5" s="142">
        <f>IF('A.2 Table 1.NOx'!$F$9="x",'A.2 Table 1.NOx'!$D$9,"")</f>
        <v>9.2563364572539428E-2</v>
      </c>
      <c r="G5" s="142">
        <f>IF('A.2 Table 1.NOx'!$F$10="x",'A.2 Table 1.NOx'!$D$10,"")</f>
        <v>8.5237005528374266E-2</v>
      </c>
      <c r="H5" s="142">
        <f>IF('A.2 Table 1.NOx'!$F$11="x",'A.2 Table 1.NOx'!$D$11,"")</f>
        <v>7.8359592488864191E-2</v>
      </c>
      <c r="I5" s="142">
        <f>IF('A.2 Table 1.NOx'!$F$12="x",'A.2 Table 1.NOx'!$D$12,"")</f>
        <v>5.7633859538372065E-2</v>
      </c>
      <c r="J5" s="142">
        <f>IF('A.2 Table 1.NOx'!$F$13="x",'A.2 Table 1.NOx'!$D$13,"")</f>
        <v>5.4030728943209351E-2</v>
      </c>
      <c r="K5" s="142">
        <f>IF('A.2 Table 1.NOx'!$F$14="x",'A.2 Table 1.NOx'!$D$14,"")</f>
        <v>5.0375515175189907E-2</v>
      </c>
      <c r="L5" s="142">
        <f>IF('A.2 Table 1.NOx'!$F$14="x",'A.2 Table 1.NOx'!$D$15,"")</f>
        <v>5.0375122977628965E-2</v>
      </c>
      <c r="M5" s="120"/>
      <c r="O5" s="8"/>
      <c r="P5" s="135"/>
      <c r="Q5" s="137"/>
      <c r="R5" s="137"/>
      <c r="S5" s="138"/>
      <c r="T5" s="138"/>
      <c r="U5" s="138"/>
      <c r="V5" s="138"/>
      <c r="W5" s="138"/>
      <c r="X5" s="137"/>
      <c r="Y5" s="137"/>
      <c r="Z5" s="137"/>
      <c r="AA5" s="137"/>
    </row>
    <row r="6" spans="2:27" s="6" customFormat="1" ht="10.5" customHeight="1" x14ac:dyDescent="0.2">
      <c r="B6" s="136" t="s">
        <v>6</v>
      </c>
      <c r="C6" s="141" t="str">
        <f>IF('A.2 Table 4.NH3,CO'!$L$6="x",'A.2 Table 4.NH3,CO'!$H$6,"")</f>
        <v>1A4bi</v>
      </c>
      <c r="D6" s="141" t="str">
        <f>IF('A.2 Table 4.NH3,CO'!$L$7="x",'A.2 Table 4.NH3,CO'!$H$7,"")</f>
        <v>1A3bi</v>
      </c>
      <c r="E6" s="141" t="str">
        <f>IF('A.2 Table 4.NH3,CO'!$L$8="x",'A.2 Table 4.NH3,CO'!$H$8,"")</f>
        <v>1A1a</v>
      </c>
      <c r="F6" s="141" t="str">
        <f>IF('A.2 Table 4.NH3,CO'!$L$9="x",'A.2 Table 4.NH3,CO'!$H$9,"")</f>
        <v/>
      </c>
      <c r="G6" s="141" t="str">
        <f>IF('A.2 Table 4.NH3,CO'!$L$10="x",'A.2 Table 4.NH3,CO'!$H$10,"")</f>
        <v/>
      </c>
      <c r="H6" s="141" t="str">
        <f>IF('A.2 Table 4.NH3,CO'!$L$11="x",'A.2 Table 4.NH3,CO'!$H$11,"")</f>
        <v/>
      </c>
      <c r="I6" s="141" t="str">
        <f>IF('A.2 Table 4.NH3,CO'!$L$12="x",'A.2 Table 4.NH3,CO'!$H$12,"")</f>
        <v/>
      </c>
      <c r="J6" s="141" t="str">
        <f>IF('A.2 Table 4.NH3,CO'!$L$13="x",'A.2 Table 4.NH3,CO'!$H$13,"")</f>
        <v/>
      </c>
      <c r="K6" s="141" t="str">
        <f>IF('A.2 Table 4.NH3,CO'!$L$14="x",'A.2 Table 4.NH3,CO'!$H$14,"")</f>
        <v/>
      </c>
      <c r="L6" s="141" t="str">
        <f>IF('A.2 Table 4.NH3,CO'!$L$16="x",'A.2 Table 4.NH3,CO'!$H$16,"")</f>
        <v/>
      </c>
      <c r="M6" s="119">
        <f>SUM(C7:L7)</f>
        <v>0.82726022582213765</v>
      </c>
      <c r="O6" s="8"/>
      <c r="P6" s="135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8"/>
    </row>
    <row r="7" spans="2:27" s="7" customFormat="1" ht="10.5" customHeight="1" x14ac:dyDescent="0.2">
      <c r="B7" s="139"/>
      <c r="C7" s="142">
        <f>IF('A.2 Table 4.NH3,CO'!$L$6="x",'A.2 Table 4.NH3,CO'!$J$6,"")</f>
        <v>0.58876022823764385</v>
      </c>
      <c r="D7" s="142">
        <f>IF('A.2 Table 4.NH3,CO'!$L$7="x",'A.2 Table 4.NH3,CO'!$J$7,"")</f>
        <v>0.14959616755735544</v>
      </c>
      <c r="E7" s="142">
        <f>IF('A.2 Table 4.NH3,CO'!$L$8="x",'A.2 Table 4.NH3,CO'!$J$8,"")</f>
        <v>8.8903830027138392E-2</v>
      </c>
      <c r="F7" s="142" t="str">
        <f>IF('A.2 Table 4.NH3,CO'!$L$9="x",'A.2 Table 4.NH3,CO'!$J$9,"")</f>
        <v/>
      </c>
      <c r="G7" s="142" t="str">
        <f>IF('A.2 Table 4.NH3,CO'!$L$10="x",'A.2 Table 4.NH3,CO'!$J$10,"")</f>
        <v/>
      </c>
      <c r="H7" s="142" t="str">
        <f>IF('A.2 Table 4.NH3,CO'!$L$11="x",'A.2 Table 4.NH3,CO'!$J$11,"")</f>
        <v/>
      </c>
      <c r="I7" s="142" t="str">
        <f>IF('A.2 Table 4.NH3,CO'!$L$12="x",'A.2 Table 4.NH3,CO'!$J$12,"")</f>
        <v/>
      </c>
      <c r="J7" s="142" t="str">
        <f>IF('A.2 Table 4.NH3,CO'!$L$13="x",'A.2 Table 4.NH3,CO'!$J$13,"")</f>
        <v/>
      </c>
      <c r="K7" s="142" t="str">
        <f>IF('A.2 Table 4.NH3,CO'!$L$14="x",'A.2 Table 4.NH3,CO'!$J$14,"")</f>
        <v/>
      </c>
      <c r="L7" s="142" t="str">
        <f>IF('A.2 Table 4.NH3,CO'!$L$16="x",'A.2 Table 4.NH3,CO'!$J$16,"")</f>
        <v/>
      </c>
      <c r="M7" s="120"/>
      <c r="O7" s="8"/>
      <c r="P7" s="135"/>
      <c r="Q7" s="137"/>
      <c r="R7" s="137"/>
      <c r="S7" s="138"/>
      <c r="T7" s="138"/>
      <c r="U7" s="137"/>
      <c r="V7" s="137"/>
      <c r="W7" s="137"/>
      <c r="X7" s="137"/>
      <c r="Y7" s="137"/>
      <c r="Z7" s="137"/>
      <c r="AA7" s="137"/>
    </row>
    <row r="8" spans="2:27" s="6" customFormat="1" ht="10.5" customHeight="1" x14ac:dyDescent="0.2">
      <c r="B8" s="136" t="s">
        <v>5</v>
      </c>
      <c r="C8" s="141" t="str">
        <f>IF('A.2 Table 3.NMVOC'!$F$6="x",'A.2 Table 3.NMVOC'!$B$6,"")</f>
        <v>2H2</v>
      </c>
      <c r="D8" s="141" t="str">
        <f>IF('A.2 Table 3.NMVOC'!$F$7="x",'A.2 Table 3.NMVOC'!$B$7,"")</f>
        <v>3B1b</v>
      </c>
      <c r="E8" s="141" t="str">
        <f>IF('A.2 Table 3.NMVOC'!$F$8="x",'A.2 Table 3.NMVOC'!$B$8,"")</f>
        <v>2D3a</v>
      </c>
      <c r="F8" s="141" t="str">
        <f>IF('A.2 Table 3.NMVOC'!$F$9="x",'A.2 Table 3.NMVOC'!$B$9,"")</f>
        <v>3B1a</v>
      </c>
      <c r="G8" s="141" t="str">
        <f>IF('A.2 Table 3.NMVOC'!$F$10="x",'A.2 Table 3.NMVOC'!$B$10,"")</f>
        <v>1A4bi</v>
      </c>
      <c r="H8" s="141" t="str">
        <f>IF('A.2 Table 3.NMVOC'!$F$11="x",'A.2 Table 3.NMVOC'!$B$11,"")</f>
        <v>3De</v>
      </c>
      <c r="I8" s="141" t="str">
        <f>IF('A.2 Table 3.NMVOC'!$F$12="x",'A.2 Table 3.NMVOC'!$B$12,"")</f>
        <v>2D3i</v>
      </c>
      <c r="J8" s="141" t="str">
        <f>IF('A.2 Table 3.NMVOC'!$F$13="x",'A.2 Table 3.NMVOC'!$B$13,"")</f>
        <v/>
      </c>
      <c r="K8" s="141" t="str">
        <f>IF('A.2 Table 3.NMVOC'!$F$14="x",'A.2 Table 3.NMVOC'!$B$14,"")</f>
        <v/>
      </c>
      <c r="L8" s="141" t="str">
        <f>IF('A.2 Table 3.NMVOC'!$F$16="x",'A.2 Table 3.NMVOC'!$B$16,"")</f>
        <v/>
      </c>
      <c r="M8" s="119">
        <f>SUM(C9:L9)</f>
        <v>0.81429342826982398</v>
      </c>
      <c r="O8" s="7"/>
      <c r="P8" s="135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/>
    </row>
    <row r="9" spans="2:27" s="7" customFormat="1" ht="10.5" customHeight="1" x14ac:dyDescent="0.2">
      <c r="B9" s="120"/>
      <c r="C9" s="142">
        <f>IF('A.2 Table 3.NMVOC'!$F$6="x",'A.2 Table 3.NMVOC'!$D$6,"")</f>
        <v>0.27314190836912178</v>
      </c>
      <c r="D9" s="142">
        <f>IF('A.2 Table 3.NMVOC'!$F$7="x",'A.2 Table 3.NMVOC'!$D$7,"")</f>
        <v>0.20284297782344479</v>
      </c>
      <c r="E9" s="142">
        <f>IF('A.2 Table 3.NMVOC'!$F$8="x",'A.2 Table 3.NMVOC'!$D$8,"")</f>
        <v>0.11133726254794091</v>
      </c>
      <c r="F9" s="142">
        <f>IF('A.2 Table 3.NMVOC'!$F$9="x",'A.2 Table 3.NMVOC'!$D$9,"")</f>
        <v>0.10629486976293483</v>
      </c>
      <c r="G9" s="142">
        <f>IF('A.2 Table 3.NMVOC'!$F$10="x",'A.2 Table 3.NMVOC'!$D$10,"")</f>
        <v>5.8436649517321269E-2</v>
      </c>
      <c r="H9" s="142">
        <f>IF('A.2 Table 3.NMVOC'!$F$11="x",'A.2 Table 3.NMVOC'!$D$11,"")</f>
        <v>4.1173290241632028E-2</v>
      </c>
      <c r="I9" s="142">
        <f>IF('A.2 Table 3.NMVOC'!$F$12="x",'A.2 Table 3.NMVOC'!$D$12,"")</f>
        <v>2.1066470007428388E-2</v>
      </c>
      <c r="J9" s="142" t="str">
        <f>IF('A.2 Table 3.NMVOC'!$F$13="x",'A.2 Table 3.NMVOC'!$D$13,"")</f>
        <v/>
      </c>
      <c r="K9" s="142" t="str">
        <f>IF('A.2 Table 3.NMVOC'!$F$14="x",'A.2 Table 3.NMVOC'!$D$14,"")</f>
        <v/>
      </c>
      <c r="L9" s="142" t="str">
        <f>IF('A.2 Table 3.NMVOC'!$F$16="x",'A.2 Table 3.NMVOC'!$D$16,"")</f>
        <v/>
      </c>
      <c r="M9" s="120"/>
      <c r="P9" s="137"/>
      <c r="Q9" s="137"/>
      <c r="R9" s="137"/>
      <c r="S9" s="138"/>
      <c r="T9" s="138"/>
      <c r="U9" s="138"/>
      <c r="V9" s="138"/>
      <c r="W9" s="138"/>
      <c r="X9" s="138"/>
      <c r="Y9" s="138"/>
      <c r="Z9" s="137"/>
      <c r="AA9" s="137"/>
    </row>
    <row r="10" spans="2:27" s="6" customFormat="1" ht="12" customHeight="1" x14ac:dyDescent="0.2">
      <c r="B10" s="136" t="s">
        <v>50</v>
      </c>
      <c r="C10" s="141" t="str">
        <f>IF('A.2 Table 2.SO2'!$F$6="x",'A.2 Table 2.SO2'!$B$6,"")</f>
        <v>1A4bi</v>
      </c>
      <c r="D10" s="141" t="str">
        <f>IF('A.2 Table 2.SO2'!$F$7="x",'A.2 Table 2.SO2'!$B$7,"")</f>
        <v>1A2f</v>
      </c>
      <c r="E10" s="141" t="str">
        <f>IF('A.2 Table 2.SO2'!$F$8="x",'A.2 Table 2.SO2'!$B$8,"")</f>
        <v>1A1a</v>
      </c>
      <c r="F10" s="141" t="str">
        <f>IF('A.2 Table 2.SO2'!$F$9="x",'A.2 Table 2.SO2'!$B$9,"")</f>
        <v/>
      </c>
      <c r="G10" s="141" t="str">
        <f>IF('A.2 Table 2.SO2'!$F$10="x",'A.2 Table 2.SO2'!$B$10,"")</f>
        <v/>
      </c>
      <c r="H10" s="141" t="str">
        <f>IF('A.2 Table 2.SO2'!$F$11="x",'A.2 Table 2.SO2'!$B$11,"")</f>
        <v/>
      </c>
      <c r="I10" s="141" t="str">
        <f>IF('A.2 Table 2.SO2'!$F$12="x",'A.2 Table 2.SO2'!$B$12,"")</f>
        <v/>
      </c>
      <c r="J10" s="141" t="str">
        <f>IF('A.2 Table 2.SO2'!$F$13="x",'A.2 Table 2.SO2'!$B$13,"")</f>
        <v/>
      </c>
      <c r="K10" s="141" t="str">
        <f>IF('A.2 Table 2.SO2'!$F$14="x",'A.2 Table 2.SO2'!$B$14,"")</f>
        <v/>
      </c>
      <c r="L10" s="141" t="str">
        <f>IF('A.2 Table 2.SO2'!$F$16="x",'A.2 Table 2.SO2'!$B$16,"")</f>
        <v/>
      </c>
      <c r="M10" s="119">
        <f>SUM(C11:L11)</f>
        <v>0.86468116091512881</v>
      </c>
      <c r="O10" s="8"/>
      <c r="P10" s="135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8"/>
    </row>
    <row r="11" spans="2:27" s="7" customFormat="1" ht="10.5" customHeight="1" x14ac:dyDescent="0.2">
      <c r="B11" s="139"/>
      <c r="C11" s="142">
        <f>IF('A.2 Table 2.SO2'!$F$6="x",'A.2 Table 2.SO2'!$D$6,"")</f>
        <v>0.64903060793262557</v>
      </c>
      <c r="D11" s="142">
        <f>IF('A.2 Table 2.SO2'!$F$7="x",'A.2 Table 2.SO2'!$D$7,"")</f>
        <v>0.11918376947732064</v>
      </c>
      <c r="E11" s="142">
        <f>IF('A.2 Table 2.SO2'!$F$8="x",'A.2 Table 2.SO2'!$D$8,"")</f>
        <v>9.6466783505182577E-2</v>
      </c>
      <c r="F11" s="142" t="str">
        <f>IF('A.2 Table 2.SO2'!$F$9="x",'A.2 Table 2.SO2'!$D$9,"")</f>
        <v/>
      </c>
      <c r="G11" s="142" t="str">
        <f>IF('A.2 Table 2.SO2'!$F$10="x",'A.2 Table 2.SO2'!$D$10,"")</f>
        <v/>
      </c>
      <c r="H11" s="142" t="str">
        <f>IF('A.2 Table 2.SO2'!$F$11="x",'A.2 Table 2.SO2'!$D$11,"")</f>
        <v/>
      </c>
      <c r="I11" s="142" t="str">
        <f>IF('A.2 Table 2.SO2'!$F$12="x",'A.2 Table 2.SO2'!$D$12,"")</f>
        <v/>
      </c>
      <c r="J11" s="142" t="str">
        <f>IF('A.2 Table 2.SO2'!$F$13="x",'A.2 Table 2.SO2'!$D$13,"")</f>
        <v/>
      </c>
      <c r="K11" s="142" t="str">
        <f>IF('A.2 Table 2.SO2'!$F$14="x",'A.2 Table 2.SO2'!$D$14,"")</f>
        <v/>
      </c>
      <c r="L11" s="142" t="str">
        <f>IF('A.2 Table 2.SO2'!$F$16="x",'A.2 Table 2.SO2'!$D$16,"")</f>
        <v/>
      </c>
      <c r="M11" s="120"/>
      <c r="O11" s="8"/>
      <c r="P11" s="135"/>
      <c r="Q11" s="137"/>
      <c r="R11" s="137"/>
      <c r="S11" s="138"/>
      <c r="T11" s="137"/>
      <c r="U11" s="137"/>
      <c r="V11" s="137"/>
      <c r="W11" s="137"/>
      <c r="X11" s="137"/>
      <c r="Y11" s="137"/>
      <c r="Z11" s="137"/>
      <c r="AA11" s="137"/>
    </row>
    <row r="12" spans="2:27" s="6" customFormat="1" ht="12.75" customHeight="1" x14ac:dyDescent="0.2">
      <c r="B12" s="136" t="s">
        <v>51</v>
      </c>
      <c r="C12" s="141" t="str">
        <f>IF('A.2 Table 4.NH3,CO'!$F$6="x",'A.2 Table 4.NH3,CO'!$B$6,"")</f>
        <v>3Da2a</v>
      </c>
      <c r="D12" s="141" t="str">
        <f>IF('A.2 Table 4.NH3,CO'!$F$7="x",'A.2 Table 4.NH3,CO'!$B$7,"")</f>
        <v>3B1b</v>
      </c>
      <c r="E12" s="141" t="str">
        <f>IF('A.2 Table 4.NH3,CO'!$F$8="x",'A.2 Table 4.NH3,CO'!$B$8,"")</f>
        <v>3B1a</v>
      </c>
      <c r="F12" s="141" t="str">
        <f>IF('A.2 Table 4.NH3,CO'!$F$9="x",'A.2 Table 4.NH3,CO'!$B$9,"")</f>
        <v>3Da1</v>
      </c>
      <c r="G12" s="141" t="str">
        <f>IF('A.2 Table 4.NH3,CO'!$F$10="x",'A.2 Table 4.NH3,CO'!$B$10,"")</f>
        <v>3Da3</v>
      </c>
      <c r="H12" s="141" t="str">
        <f>IF('A.2 Table 4.NH3,CO'!$F$11="x",'A.2 Table 4.NH3,CO'!$B$11,"")</f>
        <v/>
      </c>
      <c r="I12" s="141" t="str">
        <f>IF('A.2 Table 4.NH3,CO'!$F$12="x",'A.2 Table 4.NH3,CO'!$B$12,"")</f>
        <v/>
      </c>
      <c r="J12" s="141" t="str">
        <f>IF('A.2 Table 4.NH3,CO'!$F$13="x",'A.2 Table 4.NH3,CO'!$B$13,"")</f>
        <v/>
      </c>
      <c r="K12" s="141" t="str">
        <f>IF('A.2 Table 4.NH3,CO'!$F$26="x",'A.2 Table 4.NH3,CO'!$B$26,"")</f>
        <v/>
      </c>
      <c r="L12" s="141" t="str">
        <f>IF('A.2 Table 4.NH3,CO'!$F$26="x",'A.2 Table 4.NH3,CO'!$B$26,"")</f>
        <v/>
      </c>
      <c r="M12" s="119">
        <f>SUM(C13:L13)</f>
        <v>0.90464626183793584</v>
      </c>
      <c r="O12" s="8"/>
      <c r="P12" s="135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8"/>
    </row>
    <row r="13" spans="2:27" s="7" customFormat="1" ht="10.5" customHeight="1" x14ac:dyDescent="0.2">
      <c r="B13" s="120"/>
      <c r="C13" s="142">
        <f>IF('A.2 Table 4.NH3,CO'!$F$6="x",'A.2 Table 4.NH3,CO'!$D$6,"")</f>
        <v>0.26974522692934888</v>
      </c>
      <c r="D13" s="142">
        <f>IF('A.2 Table 4.NH3,CO'!$F$7="x",'A.2 Table 4.NH3,CO'!$D$7,"")</f>
        <v>0.25969507865358615</v>
      </c>
      <c r="E13" s="142">
        <f>IF('A.2 Table 4.NH3,CO'!$F$8="x",'A.2 Table 4.NH3,CO'!$D$8,"")</f>
        <v>0.13438693445027355</v>
      </c>
      <c r="F13" s="142">
        <f>IF('A.2 Table 4.NH3,CO'!$F$9="x",'A.2 Table 4.NH3,CO'!$D$9,"")</f>
        <v>0.13245101681907001</v>
      </c>
      <c r="G13" s="142">
        <f>IF('A.2 Table 4.NH3,CO'!$F$10="x",'A.2 Table 4.NH3,CO'!$D$10,"")</f>
        <v>0.10836800498565725</v>
      </c>
      <c r="H13" s="142" t="str">
        <f>IF('A.2 Table 4.NH3,CO'!$F$11="x",'A.2 Table 4.NH3,CO'!$D$11,"")</f>
        <v/>
      </c>
      <c r="I13" s="142" t="str">
        <f>IF('A.2 Table 4.NH3,CO'!$F$12="x",'A.2 Table 4.NH3,CO'!$D$12,"")</f>
        <v/>
      </c>
      <c r="J13" s="142" t="str">
        <f>IF('A.2 Table 4.NH3,CO'!$F$13="x",'A.2 Table 4.NH3,CO'!$D$13,"")</f>
        <v/>
      </c>
      <c r="K13" s="142" t="str">
        <f>IF('A.2 Table 4.NH3,CO'!$F$26="x",'A.2 Table 4.NH3,CO'!$D$26,"")</f>
        <v/>
      </c>
      <c r="L13" s="142" t="str">
        <f>IF('A.2 Table 4.NH3,CO'!$F$26="x",'A.2 Table 4.NH3,CO'!$D$26,"")</f>
        <v/>
      </c>
      <c r="M13" s="120"/>
      <c r="O13" s="8"/>
      <c r="P13" s="137"/>
      <c r="Q13" s="137"/>
      <c r="R13" s="137"/>
      <c r="S13" s="138"/>
      <c r="T13" s="138"/>
      <c r="U13" s="137"/>
      <c r="V13" s="137"/>
      <c r="W13" s="137"/>
      <c r="X13" s="137"/>
      <c r="Y13" s="137"/>
      <c r="Z13" s="137"/>
      <c r="AA13" s="137"/>
    </row>
    <row r="14" spans="2:27" s="6" customFormat="1" ht="10.5" customHeight="1" x14ac:dyDescent="0.2">
      <c r="B14" s="136" t="s">
        <v>7</v>
      </c>
      <c r="C14" s="141" t="str">
        <f>IF('A.2 Table 5.TSP,PM10'!$F$6="x",'A.2 Table 5.TSP,PM10'!$B$6,"")</f>
        <v>2D3b</v>
      </c>
      <c r="D14" s="141" t="str">
        <f>IF('A.2 Table 5.TSP,PM10'!$F$7="x",'A.2 Table 5.TSP,PM10'!$B$7,"")</f>
        <v>1A4bi</v>
      </c>
      <c r="E14" s="141" t="str">
        <f>IF('A.2 Table 5.TSP,PM10'!$F$8="x",'A.2 Table 5.TSP,PM10'!$B$8,"")</f>
        <v>2A5b</v>
      </c>
      <c r="F14" s="141" t="str">
        <f>IF('A.2 Table 5.TSP,PM10'!$F$9="x",'A.2 Table 5.TSP,PM10'!$B$9,"")</f>
        <v>1A3bvi</v>
      </c>
      <c r="G14" s="141" t="str">
        <f>IF('A.2 Table 5.TSP,PM10'!$F$10="x",'A.2 Table 5.TSP,PM10'!$B$10,"")</f>
        <v>3B3</v>
      </c>
      <c r="H14" s="141" t="str">
        <f>IF('A.2 Table 5.TSP,PM10'!$F$11="x",'A.2 Table 5.TSP,PM10'!$B$11,"")</f>
        <v/>
      </c>
      <c r="I14" s="141" t="str">
        <f>IF('A.2 Table 5.TSP,PM10'!$F$12="x",'A.2 Table 5.TSP,PM10'!$B$12,"")</f>
        <v/>
      </c>
      <c r="J14" s="141" t="str">
        <f>IF('A.2 Table 5.TSP,PM10'!$F$13="x",'A.2 Table 5.TSP,PM10'!$B$13,"")</f>
        <v/>
      </c>
      <c r="K14" s="141" t="str">
        <f>IF('A.2 Table 5.TSP,PM10'!$F$14="x",'A.2 Table 5.TSP,PM10'!$B$14,"")</f>
        <v/>
      </c>
      <c r="L14" s="141" t="str">
        <f>IF('A.2 Table 5.TSP,PM10'!$F$16="x",'A.2 Table 5.TSP,PM10'!$B$16,"")</f>
        <v/>
      </c>
      <c r="M14" s="119">
        <f>SUM(C15:L15)</f>
        <v>0.81870467299694905</v>
      </c>
      <c r="O14" s="8"/>
      <c r="P14" s="135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8"/>
    </row>
    <row r="15" spans="2:27" s="7" customFormat="1" ht="10.5" customHeight="1" x14ac:dyDescent="0.2">
      <c r="B15" s="120"/>
      <c r="C15" s="142">
        <f>IF('A.2 Table 5.TSP,PM10'!$F$6="x",'A.2 Table 5.TSP,PM10'!$D$6,"")</f>
        <v>0.6043008847749558</v>
      </c>
      <c r="D15" s="142">
        <f>IF('A.2 Table 5.TSP,PM10'!$F$7="x",'A.2 Table 5.TSP,PM10'!$D$7,"")</f>
        <v>9.4330373657019906E-2</v>
      </c>
      <c r="E15" s="142">
        <f>IF('A.2 Table 5.TSP,PM10'!$F$8="x",'A.2 Table 5.TSP,PM10'!$D$8,"")</f>
        <v>6.0589704363023709E-2</v>
      </c>
      <c r="F15" s="142">
        <f>IF('A.2 Table 5.TSP,PM10'!$F$9="x",'A.2 Table 5.TSP,PM10'!$D$9,"")</f>
        <v>3.3986030031701933E-2</v>
      </c>
      <c r="G15" s="142">
        <f>IF('A.2 Table 5.TSP,PM10'!$F$10="x",'A.2 Table 5.TSP,PM10'!$D$10,"")</f>
        <v>2.5497680170247637E-2</v>
      </c>
      <c r="H15" s="142" t="str">
        <f>IF('A.2 Table 5.TSP,PM10'!$F$11="x",'A.2 Table 5.TSP,PM10'!$D$11,"")</f>
        <v/>
      </c>
      <c r="I15" s="142" t="str">
        <f>IF('A.2 Table 5.TSP,PM10'!$F$12="x",'A.2 Table 5.TSP,PM10'!$D$12,"")</f>
        <v/>
      </c>
      <c r="J15" s="142" t="str">
        <f>IF('A.2 Table 5.TSP,PM10'!$F$13="x",'A.2 Table 5.TSP,PM10'!$D$13,"")</f>
        <v/>
      </c>
      <c r="K15" s="142" t="str">
        <f>IF('A.2 Table 5.TSP,PM10'!$F$14="x",'A.2 Table 5.TSP,PM10'!$D$14,"")</f>
        <v/>
      </c>
      <c r="L15" s="142" t="str">
        <f>IF('A.2 Table 5.TSP,PM10'!$F$16="x",'A.2 Table 5.TSP,PM10'!$D$16,"")</f>
        <v/>
      </c>
      <c r="M15" s="120"/>
      <c r="O15" s="8"/>
      <c r="P15" s="137"/>
      <c r="Q15" s="137"/>
      <c r="R15" s="137"/>
      <c r="S15" s="138"/>
      <c r="T15" s="138"/>
      <c r="U15" s="137"/>
      <c r="V15" s="137"/>
      <c r="W15" s="137"/>
      <c r="X15" s="137"/>
      <c r="Y15" s="137"/>
      <c r="Z15" s="137"/>
      <c r="AA15" s="137"/>
    </row>
    <row r="16" spans="2:27" s="6" customFormat="1" ht="12.75" customHeight="1" x14ac:dyDescent="0.2">
      <c r="B16" s="136" t="s">
        <v>52</v>
      </c>
      <c r="C16" s="141" t="str">
        <f>IF('A.2 Table 5.TSP,PM10'!$L$6="x",'A.2 Table 5.TSP,PM10'!$H$6,"")</f>
        <v>1A4bi</v>
      </c>
      <c r="D16" s="141" t="str">
        <f>IF('A.2 Table 5.TSP,PM10'!$L$7="x",'A.2 Table 5.TSP,PM10'!$H$7,"")</f>
        <v>2D3b</v>
      </c>
      <c r="E16" s="141" t="str">
        <f>IF('A.2 Table 5.TSP,PM10'!$L$8="x",'A.2 Table 5.TSP,PM10'!$H$8,"")</f>
        <v>1A3bvi</v>
      </c>
      <c r="F16" s="141" t="str">
        <f>IF('A.2 Table 5.TSP,PM10'!$L$9="x",'A.2 Table 5.TSP,PM10'!$H$9,"")</f>
        <v>3Dc</v>
      </c>
      <c r="G16" s="141" t="str">
        <f>IF('A.2 Table 5.TSP,PM10'!$L$10="x",'A.2 Table 5.TSP,PM10'!$H$10,"")</f>
        <v>2A5b</v>
      </c>
      <c r="H16" s="141" t="str">
        <f>IF('A.2 Table 5.TSP,PM10'!$L$11="x",'A.2 Table 5.TSP,PM10'!$H$11,"")</f>
        <v>2A1</v>
      </c>
      <c r="I16" s="141" t="str">
        <f>IF('A.2 Table 5.TSP,PM10'!$L$12="x",'A.2 Table 5.TSP,PM10'!$H$12,"")</f>
        <v>1A2f</v>
      </c>
      <c r="J16" s="141" t="str">
        <f>IF('A.2 Table 5.TSP,PM10'!$L$13="x",'A.2 Table 5.TSP,PM10'!$H$13,"")</f>
        <v>3B1b</v>
      </c>
      <c r="K16" s="141" t="str">
        <f>IF('A.2 Table 5.TSP,PM10'!$L$14="x",'A.2 Table 5.TSP,PM10'!$H$14,"")</f>
        <v>1A3bvii</v>
      </c>
      <c r="L16" s="141" t="str">
        <f>IF('A.2 Table 5.TSP,PM10'!$L$16="x",'A.2 Table 5.TSP,PM10'!$H$16,"")</f>
        <v/>
      </c>
      <c r="M16" s="119">
        <f>SUM(C17:L17)</f>
        <v>0.80169945861818592</v>
      </c>
      <c r="O16" s="8"/>
      <c r="P16" s="135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8"/>
    </row>
    <row r="17" spans="2:27" s="7" customFormat="1" ht="10.5" customHeight="1" x14ac:dyDescent="0.2">
      <c r="B17" s="120"/>
      <c r="C17" s="142">
        <f>IF('A.2 Table 5.TSP,PM10'!$L$6="x",'A.2 Table 5.TSP,PM10'!$J$6,"")</f>
        <v>0.241481752847585</v>
      </c>
      <c r="D17" s="142">
        <f>IF('A.2 Table 5.TSP,PM10'!$L$7="x",'A.2 Table 5.TSP,PM10'!$J$7,"")</f>
        <v>0.22370603272543074</v>
      </c>
      <c r="E17" s="142">
        <f>IF('A.2 Table 5.TSP,PM10'!$L$8="x",'A.2 Table 5.TSP,PM10'!$J$8,"")</f>
        <v>7.366105921211516E-2</v>
      </c>
      <c r="F17" s="142">
        <f>IF('A.2 Table 5.TSP,PM10'!$L$9="x",'A.2 Table 5.TSP,PM10'!$J$9,"")</f>
        <v>5.9278554186362978E-2</v>
      </c>
      <c r="G17" s="142">
        <f>IF('A.2 Table 5.TSP,PM10'!$L$10="x",'A.2 Table 5.TSP,PM10'!$J$10,"")</f>
        <v>5.0396136727486177E-2</v>
      </c>
      <c r="H17" s="142">
        <f>IF('A.2 Table 5.TSP,PM10'!$L$11="x",'A.2 Table 5.TSP,PM10'!$J$11,"")</f>
        <v>4.4143914832656339E-2</v>
      </c>
      <c r="I17" s="142">
        <f>IF('A.2 Table 5.TSP,PM10'!$L$12="x",'A.2 Table 5.TSP,PM10'!$J$12,"")</f>
        <v>4.145394331062667E-2</v>
      </c>
      <c r="J17" s="142">
        <f>IF('A.2 Table 5.TSP,PM10'!$L$13="x",'A.2 Table 5.TSP,PM10'!$J$13,"")</f>
        <v>3.4507405473070789E-2</v>
      </c>
      <c r="K17" s="142">
        <f>IF('A.2 Table 5.TSP,PM10'!$L$14="x",'A.2 Table 5.TSP,PM10'!$J$14,"")</f>
        <v>3.3070659302852065E-2</v>
      </c>
      <c r="L17" s="142" t="str">
        <f>IF('A.2 Table 5.TSP,PM10'!$L$16="x",'A.2 Table 5.TSP,PM10'!$J$16,"")</f>
        <v/>
      </c>
      <c r="M17" s="120"/>
      <c r="O17" s="8"/>
      <c r="P17" s="137"/>
      <c r="Q17" s="137"/>
      <c r="R17" s="137"/>
      <c r="S17" s="138"/>
      <c r="T17" s="138"/>
      <c r="U17" s="138"/>
      <c r="V17" s="137"/>
      <c r="W17" s="137"/>
      <c r="X17" s="137"/>
      <c r="Y17" s="137"/>
      <c r="Z17" s="137"/>
      <c r="AA17" s="137"/>
    </row>
    <row r="18" spans="2:27" s="6" customFormat="1" ht="12" customHeight="1" x14ac:dyDescent="0.2">
      <c r="B18" s="136" t="s">
        <v>53</v>
      </c>
      <c r="C18" s="141" t="str">
        <f>IF('A.2 Table 6.PM2.5'!$F$6="x",'A.2 Table 6.PM2.5'!$B$6,"")</f>
        <v>1A4bi</v>
      </c>
      <c r="D18" s="141" t="str">
        <f>IF('A.2 Table 6.PM2.5'!$F$7="x",'A.2 Table 6.PM2.5'!$B$7,"")</f>
        <v>1A3bvi</v>
      </c>
      <c r="E18" s="141" t="str">
        <f>IF('A.2 Table 6.PM2.5'!$F$8="x",'A.2 Table 6.PM2.5'!$B$8,"")</f>
        <v>1A2f</v>
      </c>
      <c r="F18" s="141" t="str">
        <f>IF('A.2 Table 6.PM2.5'!$F$9="x",'A.2 Table 6.PM2.5'!$B$9,"")</f>
        <v>2A1</v>
      </c>
      <c r="G18" s="141" t="str">
        <f>IF('A.2 Table 6.PM2.5'!$F$10="x",'A.2 Table 6.PM2.5'!$B$10,"")</f>
        <v>1A2gviii</v>
      </c>
      <c r="H18" s="141" t="str">
        <f>IF('A.2 Table 6.PM2.5'!$F$11="x",'A.2 Table 6.PM2.5'!$B$11,"")</f>
        <v>3B1b</v>
      </c>
      <c r="I18" s="141" t="str">
        <f>IF('A.2 Table 6.PM2.5'!$F$12="x",'A.2 Table 6.PM2.5'!$B$12,"")</f>
        <v>1A3bvii</v>
      </c>
      <c r="J18" s="141" t="str">
        <f>IF('A.2 Table 6.PM2.5'!$F$13="x",'A.2 Table 6.PM2.5'!$B$13,"")</f>
        <v>3B1a</v>
      </c>
      <c r="K18" s="141" t="str">
        <f>IF('A.2 Table 6.PM2.5'!$F$14="x",'A.2 Table 6.PM2.5'!$B$14,"")</f>
        <v/>
      </c>
      <c r="L18" s="141" t="str">
        <f>IF('A.2 Table 6.PM2.5'!$F$16="x",'A.2 Table 6.PM2.5'!$B$16,"")</f>
        <v/>
      </c>
      <c r="M18" s="119">
        <f>SUM(C19:L19)</f>
        <v>0.80342217700816443</v>
      </c>
      <c r="O18" s="8"/>
      <c r="P18" s="135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8"/>
    </row>
    <row r="19" spans="2:27" s="7" customFormat="1" ht="10.5" customHeight="1" x14ac:dyDescent="0.2">
      <c r="B19" s="120"/>
      <c r="C19" s="142">
        <f>IF('A.2 Table 6.PM2.5'!$F$6="x",'A.2 Table 6.PM2.5'!$D$6,"")</f>
        <v>0.45953425012772647</v>
      </c>
      <c r="D19" s="142">
        <f>IF('A.2 Table 6.PM2.5'!$F$7="x",'A.2 Table 6.PM2.5'!$D$7,"")</f>
        <v>7.3540924740010519E-2</v>
      </c>
      <c r="E19" s="142">
        <f>IF('A.2 Table 6.PM2.5'!$F$8="x",'A.2 Table 6.PM2.5'!$D$8,"")</f>
        <v>7.2907666459690948E-2</v>
      </c>
      <c r="F19" s="142">
        <f>IF('A.2 Table 6.PM2.5'!$F$9="x",'A.2 Table 6.PM2.5'!$D$9,"")</f>
        <v>4.676470128965899E-2</v>
      </c>
      <c r="G19" s="142">
        <f>IF('A.2 Table 6.PM2.5'!$F$10="x",'A.2 Table 6.PM2.5'!$D$10,"")</f>
        <v>4.3619961719325785E-2</v>
      </c>
      <c r="H19" s="142">
        <f>IF('A.2 Table 6.PM2.5'!$F$11="x",'A.2 Table 6.PM2.5'!$D$11,"")</f>
        <v>4.3141098495116034E-2</v>
      </c>
      <c r="I19" s="142">
        <f>IF('A.2 Table 6.PM2.5'!$F$12="x",'A.2 Table 6.PM2.5'!$D$12,"")</f>
        <v>3.405308304312217E-2</v>
      </c>
      <c r="J19" s="142">
        <f>IF('A.2 Table 6.PM2.5'!$F$13="x",'A.2 Table 6.PM2.5'!$D$13,"")</f>
        <v>2.9860491133513356E-2</v>
      </c>
      <c r="K19" s="142" t="str">
        <f>IF('A.2 Table 6.PM2.5'!$F$14="x",'A.2 Table 6.PM2.5'!$D$14,"")</f>
        <v/>
      </c>
      <c r="L19" s="142" t="str">
        <f>IF('A.2 Table 6.PM2.5'!$F$16="x",'A.2 Table 6.PM2.5'!$D$16,"")</f>
        <v/>
      </c>
      <c r="M19" s="120"/>
      <c r="O19" s="8"/>
      <c r="P19" s="137"/>
      <c r="Q19" s="137"/>
      <c r="R19" s="137"/>
      <c r="S19" s="138"/>
      <c r="T19" s="138"/>
      <c r="U19" s="138"/>
      <c r="V19" s="138"/>
      <c r="W19" s="138"/>
      <c r="X19" s="137"/>
      <c r="Y19" s="137"/>
      <c r="Z19" s="137"/>
      <c r="AA19" s="137"/>
    </row>
    <row r="20" spans="2:27" s="6" customFormat="1" ht="10.5" customHeight="1" x14ac:dyDescent="0.2">
      <c r="B20" s="136" t="s">
        <v>8</v>
      </c>
      <c r="C20" s="141" t="str">
        <f>IF('A.2 Table 7.Pb,Cd'!$F$6="x",'A.2 Table 7.Pb,Cd'!$B$6,"")</f>
        <v>1A3bvi</v>
      </c>
      <c r="D20" s="141" t="str">
        <f>IF('A.2 Table 7.Pb,Cd'!$F$7="x",'A.2 Table 7.Pb,Cd'!$B$7,"")</f>
        <v>1A4bi</v>
      </c>
      <c r="E20" s="141" t="str">
        <f>IF('A.2 Table 7.Pb,Cd'!$F$8="x",'A.2 Table 7.Pb,Cd'!$B$8,"")</f>
        <v/>
      </c>
      <c r="F20" s="141" t="str">
        <f>IF('A.2 Table 7.Pb,Cd'!$F$9="x",'A.2 Table 7.Pb,Cd'!$B$9,"")</f>
        <v/>
      </c>
      <c r="G20" s="141" t="str">
        <f>IF('A.2 Table 7.Pb,Cd'!$F$10="x",'A.2 Table 7.Pb,Cd'!$B$10,"")</f>
        <v/>
      </c>
      <c r="H20" s="141" t="str">
        <f>IF('A.2 Table 7.Pb,Cd'!$F$11="x",'A.2 Table 7.Pb,Cd'!$B$11,"")</f>
        <v/>
      </c>
      <c r="I20" s="141" t="str">
        <f>IF('A.2 Table 7.Pb,Cd'!$F$12="x",'A.2 Table 7.Pb,Cd'!$B$12,"")</f>
        <v/>
      </c>
      <c r="J20" s="141" t="str">
        <f>IF('A.2 Table 7.Pb,Cd'!$F$13="x",'A.2 Table 7.Pb,Cd'!$B$13,"")</f>
        <v/>
      </c>
      <c r="K20" s="141" t="str">
        <f>IF('A.2 Table 7.Pb,Cd'!$F$14="x",'A.2 Table 7.Pb,Cd'!$B$14,"")</f>
        <v/>
      </c>
      <c r="L20" s="141" t="str">
        <f>IF('A.2 Table 7.Pb,Cd'!$F$16="x",'A.2 Table 7.Pb,Cd'!$B$16,"")</f>
        <v/>
      </c>
      <c r="M20" s="119">
        <f>SUM(C21:L21)</f>
        <v>0.83731089203946363</v>
      </c>
      <c r="O20" s="8"/>
      <c r="P20" s="135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8"/>
    </row>
    <row r="21" spans="2:27" s="7" customFormat="1" ht="10.5" customHeight="1" x14ac:dyDescent="0.2">
      <c r="B21" s="120"/>
      <c r="C21" s="142">
        <f>IF('A.2 Table 7.Pb,Cd'!$F$6="x",'A.2 Table 7.Pb,Cd'!$D$6,"")</f>
        <v>0.69419547073316279</v>
      </c>
      <c r="D21" s="142">
        <f>IF('A.2 Table 7.Pb,Cd'!$F$7="x",'A.2 Table 7.Pb,Cd'!$D$7,"")</f>
        <v>0.14311542130630084</v>
      </c>
      <c r="E21" s="142" t="str">
        <f>IF('A.2 Table 7.Pb,Cd'!$F$8="x",'A.2 Table 7.Pb,Cd'!$D$8,"")</f>
        <v/>
      </c>
      <c r="F21" s="142" t="str">
        <f>IF('A.2 Table 7.Pb,Cd'!$F$9="x",'A.2 Table 7.Pb,Cd'!$D$9,"")</f>
        <v/>
      </c>
      <c r="G21" s="142" t="str">
        <f>IF('A.2 Table 7.Pb,Cd'!$F$10="x",'A.2 Table 7.Pb,Cd'!$D$10,"")</f>
        <v/>
      </c>
      <c r="H21" s="142" t="str">
        <f>IF('A.2 Table 7.Pb,Cd'!$F$11="x",'A.2 Table 7.Pb,Cd'!$D$11,"")</f>
        <v/>
      </c>
      <c r="I21" s="142" t="str">
        <f>IF('A.2 Table 7.Pb,Cd'!$F$12="x",'A.2 Table 7.Pb,Cd'!$D$12,"")</f>
        <v/>
      </c>
      <c r="J21" s="142" t="str">
        <f>IF('A.2 Table 7.Pb,Cd'!$F$13="x",'A.2 Table 7.Pb,Cd'!$D$13,"")</f>
        <v/>
      </c>
      <c r="K21" s="142" t="str">
        <f>IF('A.2 Table 7.Pb,Cd'!$F$14="x",'A.2 Table 7.Pb,Cd'!$D$14,"")</f>
        <v/>
      </c>
      <c r="L21" s="142" t="str">
        <f>IF('A.2 Table 7.Pb,Cd'!$F$16="x",'A.2 Table 7.Pb,Cd'!$D$16,"")</f>
        <v/>
      </c>
      <c r="M21" s="120"/>
      <c r="O21" s="8"/>
      <c r="P21" s="137"/>
      <c r="Q21" s="137"/>
      <c r="R21" s="137"/>
      <c r="S21" s="138"/>
      <c r="T21" s="137"/>
      <c r="U21" s="137"/>
      <c r="V21" s="137"/>
      <c r="W21" s="137"/>
      <c r="X21" s="137"/>
      <c r="Y21" s="137"/>
      <c r="Z21" s="137"/>
      <c r="AA21" s="137"/>
    </row>
    <row r="22" spans="2:27" s="6" customFormat="1" ht="10.5" customHeight="1" x14ac:dyDescent="0.2">
      <c r="B22" s="136" t="s">
        <v>10</v>
      </c>
      <c r="C22" s="141" t="str">
        <f>IF('A.2 Table 7.Pb,Cd'!$L$6="x",'A.2 Table 7.Pb,Cd'!$H$6,"")</f>
        <v>1A2gviii</v>
      </c>
      <c r="D22" s="141" t="str">
        <f>IF('A.2 Table 7.Pb,Cd'!$L$7="x",'A.2 Table 7.Pb,Cd'!$H$7,"")</f>
        <v>2D3i</v>
      </c>
      <c r="E22" s="141" t="str">
        <f>IF('A.2 Table 7.Pb,Cd'!$L$8="x",'A.2 Table 7.Pb,Cd'!$H$8,"")</f>
        <v>1A1a</v>
      </c>
      <c r="F22" s="141" t="str">
        <f>IF('A.2 Table 7.Pb,Cd'!$L$9="x",'A.2 Table 7.Pb,Cd'!$H$9,"")</f>
        <v>1A3bvi</v>
      </c>
      <c r="G22" s="141" t="str">
        <f>IF('A.2 Table 7.Pb,Cd'!$L$10="x",'A.2 Table 7.Pb,Cd'!$H$10,"")</f>
        <v>1A4bi</v>
      </c>
      <c r="H22" s="141" t="str">
        <f>IF('A.2 Table 7.Pb,Cd'!$L$11="x",'A.2 Table 7.Pb,Cd'!$H$11,"")</f>
        <v>2G</v>
      </c>
      <c r="I22" s="141" t="str">
        <f>IF('A.2 Table 7.Pb,Cd'!$L$12="x",'A.2 Table 7.Pb,Cd'!$H$12,"")</f>
        <v/>
      </c>
      <c r="J22" s="141" t="str">
        <f>IF('A.2 Table 7.Pb,Cd'!$L$13="x",'A.2 Table 7.Pb,Cd'!$H$13,"")</f>
        <v/>
      </c>
      <c r="K22" s="141" t="str">
        <f>IF('A.2 Table 7.Pb,Cd'!$L$14="x",'A.2 Table 7.Pb,Cd'!$H$14,"")</f>
        <v/>
      </c>
      <c r="L22" s="141" t="str">
        <f>IF('A.2 Table 7.Pb,Cd'!$L$16="x",'A.2 Table 7.Pb,Cd'!$H$16,"")</f>
        <v/>
      </c>
      <c r="M22" s="119">
        <f>SUM(C23:L23)</f>
        <v>0.8250926333082309</v>
      </c>
      <c r="O22" s="8"/>
      <c r="P22" s="135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8"/>
    </row>
    <row r="23" spans="2:27" s="7" customFormat="1" ht="10.5" customHeight="1" x14ac:dyDescent="0.2">
      <c r="B23" s="120"/>
      <c r="C23" s="142">
        <f>IF('A.2 Table 7.Pb,Cd'!$L$6="x",'A.2 Table 7.Pb,Cd'!$J$6,"")</f>
        <v>0.26269106700224887</v>
      </c>
      <c r="D23" s="142">
        <f>IF('A.2 Table 7.Pb,Cd'!$L$7="x",'A.2 Table 7.Pb,Cd'!$J$7,"")</f>
        <v>0.16650257142917163</v>
      </c>
      <c r="E23" s="142">
        <f>IF('A.2 Table 7.Pb,Cd'!$L$8="x",'A.2 Table 7.Pb,Cd'!$J$8,"")</f>
        <v>0.12477465519435513</v>
      </c>
      <c r="F23" s="142">
        <f>IF('A.2 Table 7.Pb,Cd'!$L$9="x",'A.2 Table 7.Pb,Cd'!$J$9,"")</f>
        <v>0.10244048086293114</v>
      </c>
      <c r="G23" s="142">
        <f>IF('A.2 Table 7.Pb,Cd'!$L$10="x",'A.2 Table 7.Pb,Cd'!$J$10,"")</f>
        <v>9.2140625942000939E-2</v>
      </c>
      <c r="H23" s="142">
        <f>IF('A.2 Table 7.Pb,Cd'!$L$11="x",'A.2 Table 7.Pb,Cd'!$J$11,"")</f>
        <v>7.6543232877523293E-2</v>
      </c>
      <c r="I23" s="142" t="str">
        <f>IF('A.2 Table 7.Pb,Cd'!$L$12="x",'A.2 Table 7.Pb,Cd'!$J$12,"")</f>
        <v/>
      </c>
      <c r="J23" s="142" t="str">
        <f>IF('A.2 Table 7.Pb,Cd'!$L$13="x",'A.2 Table 7.Pb,Cd'!$J$13,"")</f>
        <v/>
      </c>
      <c r="K23" s="142" t="str">
        <f>IF('A.2 Table 7.Pb,Cd'!$L$14="x",'A.2 Table 7.Pb,Cd'!$J$14,"")</f>
        <v/>
      </c>
      <c r="L23" s="142" t="str">
        <f>IF('A.2 Table 7.Pb,Cd'!$L$16="x",'A.2 Table 7.Pb,Cd'!$J$16,"")</f>
        <v/>
      </c>
      <c r="M23" s="120"/>
      <c r="O23" s="8"/>
      <c r="P23" s="137"/>
      <c r="Q23" s="137"/>
      <c r="R23" s="137"/>
      <c r="S23" s="138"/>
      <c r="T23" s="138"/>
      <c r="U23" s="138"/>
      <c r="V23" s="137"/>
      <c r="W23" s="137"/>
      <c r="X23" s="137"/>
      <c r="Y23" s="137"/>
      <c r="Z23" s="137"/>
      <c r="AA23" s="137"/>
    </row>
    <row r="24" spans="2:27" s="6" customFormat="1" ht="10.5" customHeight="1" x14ac:dyDescent="0.2">
      <c r="B24" s="136" t="s">
        <v>9</v>
      </c>
      <c r="C24" s="141" t="str">
        <f>IF('A.2 Table 8.Hg,As'!$F$6="x",'A.2 Table 8.Hg,As'!$B$6,"")</f>
        <v>1A4bi</v>
      </c>
      <c r="D24" s="141" t="str">
        <f>IF('A.2 Table 8.Hg,As'!$F$7="x",'A.2 Table 8.Hg,As'!$B$7,"")</f>
        <v>1A1a</v>
      </c>
      <c r="E24" s="141" t="str">
        <f>IF('A.2 Table 8.Hg,As'!$F$8="x",'A.2 Table 8.Hg,As'!$B$8,"")</f>
        <v>1A2f</v>
      </c>
      <c r="F24" s="141" t="str">
        <f>IF('A.2 Table 8.Hg,As'!$F$9="x",'A.2 Table 8.Hg,As'!$B$9,"")</f>
        <v>5A</v>
      </c>
      <c r="G24" s="141" t="str">
        <f>IF('A.2 Table 8.Hg,As'!$F$10="x",'A.2 Table 8.Hg,As'!$B$10,"")</f>
        <v>5C1bv</v>
      </c>
      <c r="H24" s="141" t="str">
        <f>IF('A.2 Table 8.Hg,As'!$F$11="x",'A.2 Table 8.Hg,As'!$B$11,"")</f>
        <v>1A3bi</v>
      </c>
      <c r="I24" s="141" t="str">
        <f>IF('A.2 Table 8.Hg,As'!$F$12="x",'A.2 Table 8.Hg,As'!$B$12,"")</f>
        <v>1A2b</v>
      </c>
      <c r="J24" s="141" t="str">
        <f>IF('A.2 Table 8.Hg,As'!$F$13="x",'A.2 Table 8.Hg,As'!$B$13,"")</f>
        <v/>
      </c>
      <c r="K24" s="141" t="str">
        <f>IF('A.2 Table 8.Hg,As'!$F$14="x",'A.2 Table 8.Hg,As'!$B$14,"")</f>
        <v/>
      </c>
      <c r="L24" s="141" t="str">
        <f>IF('A.2 Table 8.Hg,As'!$F$16="x",'A.2 Table 8.Hg,As'!$B$16,"")</f>
        <v/>
      </c>
      <c r="M24" s="119">
        <f>SUM(C25:L25)</f>
        <v>0.80497686221652831</v>
      </c>
      <c r="O24" s="8"/>
      <c r="P24" s="135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8"/>
    </row>
    <row r="25" spans="2:27" s="7" customFormat="1" ht="10.5" customHeight="1" x14ac:dyDescent="0.2">
      <c r="B25" s="120"/>
      <c r="C25" s="142">
        <f>IF('A.2 Table 8.Hg,As'!$F$6="x",'A.2 Table 8.Hg,As'!$D$6,"")</f>
        <v>0.20585876106771103</v>
      </c>
      <c r="D25" s="142">
        <f>IF('A.2 Table 8.Hg,As'!$F$7="x",'A.2 Table 8.Hg,As'!$D$7,"")</f>
        <v>0.17377602472585918</v>
      </c>
      <c r="E25" s="142">
        <f>IF('A.2 Table 8.Hg,As'!$F$8="x",'A.2 Table 8.Hg,As'!$D$8,"")</f>
        <v>0.16442060202571418</v>
      </c>
      <c r="F25" s="142">
        <f>IF('A.2 Table 8.Hg,As'!$F$9="x",'A.2 Table 8.Hg,As'!$D$9,"")</f>
        <v>9.2893209050044404E-2</v>
      </c>
      <c r="G25" s="142">
        <f>IF('A.2 Table 8.Hg,As'!$F$10="x",'A.2 Table 8.Hg,As'!$D$10,"")</f>
        <v>6.5355371443243909E-2</v>
      </c>
      <c r="H25" s="142">
        <f>IF('A.2 Table 8.Hg,As'!$F$11="x",'A.2 Table 8.Hg,As'!$D$11,"")</f>
        <v>5.3905690971556147E-2</v>
      </c>
      <c r="I25" s="142">
        <f>IF('A.2 Table 8.Hg,As'!$F$12="x",'A.2 Table 8.Hg,As'!$D$12,"")</f>
        <v>4.8767202932399487E-2</v>
      </c>
      <c r="J25" s="142" t="str">
        <f>IF('A.2 Table 8.Hg,As'!$F$13="x",'A.2 Table 8.Hg,As'!$D$13,"")</f>
        <v/>
      </c>
      <c r="K25" s="142" t="str">
        <f>IF('A.2 Table 8.Hg,As'!$F$14="x",'A.2 Table 8.Hg,As'!$D$14,"")</f>
        <v/>
      </c>
      <c r="L25" s="142" t="str">
        <f>IF('A.2 Table 8.Hg,As'!$F$16="x",'A.2 Table 8.Hg,As'!$D$16,"")</f>
        <v/>
      </c>
      <c r="M25" s="120"/>
      <c r="O25" s="8"/>
      <c r="P25" s="137"/>
      <c r="Q25" s="137"/>
      <c r="R25" s="137"/>
      <c r="S25" s="138"/>
      <c r="T25" s="137"/>
      <c r="U25" s="137"/>
      <c r="V25" s="137"/>
      <c r="W25" s="137"/>
      <c r="X25" s="137"/>
      <c r="Y25" s="137"/>
      <c r="Z25" s="137"/>
      <c r="AA25" s="137"/>
    </row>
    <row r="26" spans="2:27" s="6" customFormat="1" ht="10.5" customHeight="1" x14ac:dyDescent="0.2">
      <c r="B26" s="136" t="s">
        <v>11</v>
      </c>
      <c r="C26" s="141" t="str">
        <f>IF('A.2 Table 8.Hg,As'!$L$6="x",'A.2 Table 8.Hg,As'!$H$6,"")</f>
        <v>5C1bi</v>
      </c>
      <c r="D26" s="141" t="str">
        <f>IF('A.2 Table 8.Hg,As'!$L$7="x",'A.2 Table 8.Hg,As'!$H$7,"")</f>
        <v>1A1a</v>
      </c>
      <c r="E26" s="141" t="str">
        <f>IF('A.2 Table 8.Hg,As'!$L$8="x",'A.2 Table 8.Hg,As'!$H$8,"")</f>
        <v/>
      </c>
      <c r="F26" s="141" t="str">
        <f>IF('A.2 Table 8.Hg,As'!$L$9="x",'A.2 Table 8.Hg,As'!$H$9,"")</f>
        <v/>
      </c>
      <c r="G26" s="141" t="str">
        <f>IF('A.2 Table 8.Hg,As'!$L$10="x",'A.2 Table 8.Hg,As'!$H$10,"")</f>
        <v/>
      </c>
      <c r="H26" s="141" t="str">
        <f>IF('A.2 Table 8.Hg,As'!$L$11="x",'A.2 Table 8.Hg,As'!$H$11,"")</f>
        <v/>
      </c>
      <c r="I26" s="141" t="str">
        <f>IF('A.2 Table 8.Hg,As'!$L$12="x",'A.2 Table 8.Hg,As'!$H$12,"")</f>
        <v/>
      </c>
      <c r="J26" s="141" t="str">
        <f>IF('A.2 Table 8.Hg,As'!$L$13="x",'A.2 Table 8.Hg,As'!$H$13,"")</f>
        <v/>
      </c>
      <c r="K26" s="141" t="str">
        <f>IF('A.2 Table 8.Hg,As'!$L$14="x",'A.2 Table 8.Hg,As'!$H$14,"")</f>
        <v/>
      </c>
      <c r="L26" s="141" t="str">
        <f>IF('A.2 Table 8.Hg,As'!$L$16="x",'A.2 Table 8.Hg,As'!$H$16,"")</f>
        <v/>
      </c>
      <c r="M26" s="119">
        <f>SUM(C27:L27)</f>
        <v>0.81902481184038955</v>
      </c>
      <c r="O26" s="8"/>
      <c r="P26" s="135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8"/>
    </row>
    <row r="27" spans="2:27" s="7" customFormat="1" ht="10.5" customHeight="1" x14ac:dyDescent="0.2">
      <c r="B27" s="120"/>
      <c r="C27" s="142">
        <f>IF('A.2 Table 8.Hg,As'!$L$6="x",'A.2 Table 8.Hg,As'!$J$6,"")</f>
        <v>0.66102678516566116</v>
      </c>
      <c r="D27" s="142">
        <f>IF('A.2 Table 8.Hg,As'!$L$7="x",'A.2 Table 8.Hg,As'!$J$7,"")</f>
        <v>0.15799802667472843</v>
      </c>
      <c r="E27" s="142" t="str">
        <f>IF('A.2 Table 8.Hg,As'!$L$8="x",'A.2 Table 8.Hg,As'!$J$8,"")</f>
        <v/>
      </c>
      <c r="F27" s="142" t="str">
        <f>IF('A.2 Table 8.Hg,As'!$L$9="x",'A.2 Table 8.Hg,As'!$J$9,"")</f>
        <v/>
      </c>
      <c r="G27" s="142" t="str">
        <f>IF('A.2 Table 8.Hg,As'!$L$10="x",'A.2 Table 8.Hg,As'!$J$10,"")</f>
        <v/>
      </c>
      <c r="H27" s="142" t="str">
        <f>IF('A.2 Table 8.Hg,As'!$L$11="x",'A.2 Table 8.Hg,As'!$J$11,"")</f>
        <v/>
      </c>
      <c r="I27" s="142" t="str">
        <f>IF('A.2 Table 8.Hg,As'!$L$12="x",'A.2 Table 8.Hg,As'!$J$12,"")</f>
        <v/>
      </c>
      <c r="J27" s="142" t="str">
        <f>IF('A.2 Table 8.Hg,As'!$L$13="x",'A.2 Table 8.Hg,As'!$J$13,"")</f>
        <v/>
      </c>
      <c r="K27" s="142" t="str">
        <f>IF('A.2 Table 8.Hg,As'!$L$14="x",'A.2 Table 8.Hg,As'!$J$14,"")</f>
        <v/>
      </c>
      <c r="L27" s="142" t="str">
        <f>IF('A.2 Table 8.Hg,As'!$L$16="x",'A.2 Table 8.Hg,As'!$J$16,"")</f>
        <v/>
      </c>
      <c r="M27" s="120"/>
      <c r="O27" s="8"/>
      <c r="P27" s="137"/>
      <c r="Q27" s="137"/>
      <c r="R27" s="137"/>
      <c r="S27" s="138"/>
      <c r="T27" s="137"/>
      <c r="U27" s="137"/>
      <c r="V27" s="137"/>
      <c r="W27" s="137"/>
      <c r="X27" s="137"/>
      <c r="Y27" s="137"/>
      <c r="Z27" s="137"/>
      <c r="AA27" s="137"/>
    </row>
    <row r="28" spans="2:27" s="6" customFormat="1" ht="10.5" customHeight="1" x14ac:dyDescent="0.2">
      <c r="B28" s="136" t="s">
        <v>12</v>
      </c>
      <c r="C28" s="141" t="str">
        <f>IF('A.2 Table 9.Cr,Cu'!$F$6="x",'A.2 Table 9.Cr,Cu'!$B$6,"")</f>
        <v>1A3bvi</v>
      </c>
      <c r="D28" s="141" t="str">
        <f>IF('A.2 Table 9.Cr,Cu'!$F$7="x",'A.2 Table 9.Cr,Cu'!$B$7,"")</f>
        <v>5C1bi</v>
      </c>
      <c r="E28" s="141" t="str">
        <f>IF('A.2 Table 9.Cr,Cu'!$F$8="x",'A.2 Table 9.Cr,Cu'!$B$8,"")</f>
        <v>1A2f</v>
      </c>
      <c r="F28" s="141" t="str">
        <f>IF('A.2 Table 9.Cr,Cu'!$F$9="x",'A.2 Table 9.Cr,Cu'!$B$9,"")</f>
        <v>2D3i</v>
      </c>
      <c r="G28" s="141" t="str">
        <f>IF('A.2 Table 9.Cr,Cu'!$F$10="x",'A.2 Table 9.Cr,Cu'!$B$10,"")</f>
        <v/>
      </c>
      <c r="H28" s="141" t="str">
        <f>IF('A.2 Table 9.Cr,Cu'!$F$11="x",'A.2 Table 9.Cr,Cu'!$B$11,"")</f>
        <v/>
      </c>
      <c r="I28" s="141" t="str">
        <f>IF('A.2 Table 9.Cr,Cu'!$F$12="x",'A.2 Table 9.Cr,Cu'!$B$12,"")</f>
        <v/>
      </c>
      <c r="J28" s="141" t="str">
        <f>IF('A.2 Table 9.Cr,Cu'!$F$13="x",'A.2 Table 9.Cr,Cu'!$B$13,"")</f>
        <v/>
      </c>
      <c r="K28" s="141" t="str">
        <f>IF('A.2 Table 9.Cr,Cu'!$F$14="x",'A.2 Table 9.Cr,Cu'!$B$14,"")</f>
        <v/>
      </c>
      <c r="L28" s="141" t="str">
        <f>IF('A.2 Table 9.Cr,Cu'!$F$16="x",'A.2 Table 9.Cr,Cu'!$B$16,"")</f>
        <v/>
      </c>
      <c r="M28" s="119">
        <f>SUM(C29:L29)</f>
        <v>0.82821452364472337</v>
      </c>
      <c r="O28" s="8"/>
      <c r="P28" s="135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8"/>
    </row>
    <row r="29" spans="2:27" s="7" customFormat="1" ht="10.5" customHeight="1" x14ac:dyDescent="0.2">
      <c r="B29" s="120"/>
      <c r="C29" s="142">
        <f>IF('A.2 Table 9.Cr,Cu'!$F$6="x",'A.2 Table 9.Cr,Cu'!$D$6,"")</f>
        <v>0.53722159536715042</v>
      </c>
      <c r="D29" s="142">
        <f>IF('A.2 Table 9.Cr,Cu'!$F$7="x",'A.2 Table 9.Cr,Cu'!$D$7,"")</f>
        <v>0.19890116717063058</v>
      </c>
      <c r="E29" s="142">
        <f>IF('A.2 Table 9.Cr,Cu'!$F$8="x",'A.2 Table 9.Cr,Cu'!$D$8,"")</f>
        <v>4.8286035472631036E-2</v>
      </c>
      <c r="F29" s="142">
        <f>IF('A.2 Table 9.Cr,Cu'!$F$9="x",'A.2 Table 9.Cr,Cu'!$D$9,"")</f>
        <v>4.3805725634311364E-2</v>
      </c>
      <c r="G29" s="142" t="str">
        <f>IF('A.2 Table 9.Cr,Cu'!$F$10="x",'A.2 Table 9.Cr,Cu'!$D$10,"")</f>
        <v/>
      </c>
      <c r="H29" s="142" t="str">
        <f>IF('A.2 Table 9.Cr,Cu'!$F$11="x",'A.2 Table 9.Cr,Cu'!$D$11,"")</f>
        <v/>
      </c>
      <c r="I29" s="142" t="str">
        <f>IF('A.2 Table 9.Cr,Cu'!$F$12="x",'A.2 Table 9.Cr,Cu'!$D$12,"")</f>
        <v/>
      </c>
      <c r="J29" s="142" t="str">
        <f>IF('A.2 Table 9.Cr,Cu'!$F$13="x",'A.2 Table 9.Cr,Cu'!$D$13,"")</f>
        <v/>
      </c>
      <c r="K29" s="142" t="str">
        <f>IF('A.2 Table 9.Cr,Cu'!$F$14="x",'A.2 Table 9.Cr,Cu'!$D$14,"")</f>
        <v/>
      </c>
      <c r="L29" s="142" t="str">
        <f>IF('A.2 Table 9.Cr,Cu'!$F$16="x",'A.2 Table 9.Cr,Cu'!$D$16,"")</f>
        <v/>
      </c>
      <c r="M29" s="120"/>
      <c r="O29" s="8"/>
      <c r="P29" s="137"/>
      <c r="Q29" s="137"/>
      <c r="R29" s="137"/>
      <c r="S29" s="138"/>
      <c r="T29" s="138"/>
      <c r="U29" s="137"/>
      <c r="V29" s="137"/>
      <c r="W29" s="137"/>
      <c r="X29" s="137"/>
      <c r="Y29" s="137"/>
      <c r="Z29" s="137"/>
      <c r="AA29" s="137"/>
    </row>
    <row r="30" spans="2:27" s="6" customFormat="1" ht="10.5" customHeight="1" x14ac:dyDescent="0.2">
      <c r="B30" s="136" t="s">
        <v>13</v>
      </c>
      <c r="C30" s="141" t="str">
        <f>IF('A.2 Table 9.Cr,Cu'!$L$6="x",'A.2 Table 9.Cr,Cu'!$H$6,"")</f>
        <v>1A3bvi</v>
      </c>
      <c r="D30" s="141" t="str">
        <f>IF('A.2 Table 9.Cr,Cu'!$L$7="x",'A.2 Table 9.Cr,Cu'!$H$7,"")</f>
        <v/>
      </c>
      <c r="E30" s="141" t="str">
        <f>IF('A.2 Table 9.Cr,Cu'!$L$8="x",'A.2 Table 9.Cr,Cu'!$H$8,"")</f>
        <v/>
      </c>
      <c r="F30" s="141" t="str">
        <f>IF('A.2 Table 9.Cr,Cu'!$L$9="x",'A.2 Table 9.Cr,Cu'!$H$9,"")</f>
        <v/>
      </c>
      <c r="G30" s="141" t="str">
        <f>IF('A.2 Table 9.Cr,Cu'!$L$10="x",'A.2 Table 9.Cr,Cu'!$H$10,"")</f>
        <v/>
      </c>
      <c r="H30" s="141" t="str">
        <f>IF('A.2 Table 9.Cr,Cu'!$L$11="x",'A.2 Table 9.Cr,Cu'!$H$11,"")</f>
        <v/>
      </c>
      <c r="I30" s="141" t="str">
        <f>IF('A.2 Table 9.Cr,Cu'!$L$12="x",'A.2 Table 9.Cr,Cu'!$H$12,"")</f>
        <v/>
      </c>
      <c r="J30" s="141" t="str">
        <f>IF('A.2 Table 9.Cr,Cu'!$L$13="x",'A.2 Table 9.Cr,Cu'!$H$13,"")</f>
        <v/>
      </c>
      <c r="K30" s="141" t="str">
        <f>IF('A.2 Table 9.Cr,Cu'!$L$14="x",'A.2 Table 9.Cr,Cu'!$H$14,"")</f>
        <v/>
      </c>
      <c r="L30" s="141" t="str">
        <f>IF('A.2 Table 9.Cr,Cu'!$L$16="x",'A.2 Table 9.Cr,Cu'!$H$16,"")</f>
        <v/>
      </c>
      <c r="M30" s="119">
        <f>SUM(C31:L31)</f>
        <v>0.83819100434905502</v>
      </c>
      <c r="O30" s="8"/>
      <c r="P30" s="135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8"/>
    </row>
    <row r="31" spans="2:27" s="7" customFormat="1" ht="10.5" customHeight="1" x14ac:dyDescent="0.2">
      <c r="B31" s="120"/>
      <c r="C31" s="142">
        <f>IF('A.2 Table 9.Cr,Cu'!$L$6="x",'A.2 Table 9.Cr,Cu'!$J$6,"")</f>
        <v>0.83819100434905502</v>
      </c>
      <c r="D31" s="142" t="str">
        <f>IF('A.2 Table 9.Cr,Cu'!$L$7="x",'A.2 Table 9.Cr,Cu'!$J$7,"")</f>
        <v/>
      </c>
      <c r="E31" s="142" t="str">
        <f>IF('A.2 Table 9.Cr,Cu'!$L$8="x",'A.2 Table 9.Cr,Cu'!$J$8,"")</f>
        <v/>
      </c>
      <c r="F31" s="142" t="str">
        <f>IF('A.2 Table 9.Cr,Cu'!$L$9="x",'A.2 Table 9.Cr,Cu'!$J$9,"")</f>
        <v/>
      </c>
      <c r="G31" s="142" t="str">
        <f>IF('A.2 Table 9.Cr,Cu'!$L$10="x",'A.2 Table 9.Cr,Cu'!$J$10,"")</f>
        <v/>
      </c>
      <c r="H31" s="142" t="str">
        <f>IF('A.2 Table 9.Cr,Cu'!$L$11="x",'A.2 Table 9.Cr,Cu'!$J$11,"")</f>
        <v/>
      </c>
      <c r="I31" s="142" t="str">
        <f>IF('A.2 Table 9.Cr,Cu'!$L$12="x",'A.2 Table 9.Cr,Cu'!$J$12,"")</f>
        <v/>
      </c>
      <c r="J31" s="142" t="str">
        <f>IF('A.2 Table 9.Cr,Cu'!$L$13="x",'A.2 Table 9.Cr,Cu'!$J$13,"")</f>
        <v/>
      </c>
      <c r="K31" s="142" t="str">
        <f>IF('A.2 Table 9.Cr,Cu'!$L$14="x",'A.2 Table 9.Cr,Cu'!$J$14,"")</f>
        <v/>
      </c>
      <c r="L31" s="142" t="str">
        <f>IF('A.2 Table 9.Cr,Cu'!$L$16="x",'A.2 Table 9.Cr,Cu'!$J$16,"")</f>
        <v/>
      </c>
      <c r="M31" s="120"/>
      <c r="O31" s="8"/>
      <c r="P31" s="137"/>
      <c r="Q31" s="137"/>
      <c r="R31" s="137"/>
      <c r="S31" s="138"/>
      <c r="T31" s="137"/>
      <c r="U31" s="137"/>
      <c r="V31" s="137"/>
      <c r="W31" s="137"/>
      <c r="X31" s="137"/>
      <c r="Y31" s="137"/>
      <c r="Z31" s="137"/>
      <c r="AA31" s="137"/>
    </row>
    <row r="32" spans="2:27" s="6" customFormat="1" ht="10.5" customHeight="1" x14ac:dyDescent="0.2">
      <c r="B32" s="136" t="s">
        <v>14</v>
      </c>
      <c r="C32" s="141" t="str">
        <f>IF('A.2 Table 10.Ni,Se'!$F$6="x",'A.2 Table 10.Ni,Se'!$B$6,"")</f>
        <v>1A4ai</v>
      </c>
      <c r="D32" s="141" t="str">
        <f>IF('A.2 Table 10.Ni,Se'!$F$7="x",'A.2 Table 10.Ni,Se'!$B$7,"")</f>
        <v>1A2gviii</v>
      </c>
      <c r="E32" s="141" t="str">
        <f>IF('A.2 Table 10.Ni,Se'!$F$8="x",'A.2 Table 10.Ni,Se'!$B$8,"")</f>
        <v>1A1a</v>
      </c>
      <c r="F32" s="141" t="str">
        <f>IF('A.2 Table 10.Ni,Se'!$F$9="x",'A.2 Table 10.Ni,Se'!$B$9,"")</f>
        <v>1A2f</v>
      </c>
      <c r="G32" s="141" t="str">
        <f>IF('A.2 Table 10.Ni,Se'!$F$10="x",'A.2 Table 10.Ni,Se'!$B$10,"")</f>
        <v>1A2e</v>
      </c>
      <c r="H32" s="141" t="str">
        <f>IF('A.2 Table 10.Ni,Se'!$F$11="x",'A.2 Table 10.Ni,Se'!$B$11,"")</f>
        <v>1A3bvi</v>
      </c>
      <c r="I32" s="141" t="str">
        <f>IF('A.2 Table 10.Ni,Se'!$F$12="x",'A.2 Table 10.Ni,Se'!$B$12,"")</f>
        <v/>
      </c>
      <c r="J32" s="141" t="str">
        <f>IF('A.2 Table 10.Ni,Se'!$F$13="x",'A.2 Table 10.Ni,Se'!$B$13,"")</f>
        <v/>
      </c>
      <c r="K32" s="141" t="str">
        <f>IF('A.2 Table 10.Ni,Se'!$F$14="x",'A.2 Table 10.Ni,Se'!$B$14,"")</f>
        <v/>
      </c>
      <c r="L32" s="141" t="str">
        <f>IF('A.2 Table 10.Ni,Se'!$F$16="x",'A.2 Table 10.Ni,Se'!$B$16,"")</f>
        <v/>
      </c>
      <c r="M32" s="119">
        <f>SUM(C33:L33)</f>
        <v>0.82129355340231947</v>
      </c>
      <c r="O32" s="8"/>
      <c r="P32" s="135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8"/>
    </row>
    <row r="33" spans="2:27" s="7" customFormat="1" ht="10.5" customHeight="1" x14ac:dyDescent="0.2">
      <c r="B33" s="120"/>
      <c r="C33" s="142">
        <f>IF('A.2 Table 10.Ni,Se'!$F$6="x",'A.2 Table 10.Ni,Se'!$D$6,"")</f>
        <v>0.28203141549554922</v>
      </c>
      <c r="D33" s="142">
        <f>IF('A.2 Table 10.Ni,Se'!$F$7="x",'A.2 Table 10.Ni,Se'!$D$7,"")</f>
        <v>0.15274579142035608</v>
      </c>
      <c r="E33" s="142">
        <f>IF('A.2 Table 10.Ni,Se'!$F$8="x",'A.2 Table 10.Ni,Se'!$D$8,"")</f>
        <v>0.13208086148202053</v>
      </c>
      <c r="F33" s="142">
        <f>IF('A.2 Table 10.Ni,Se'!$F$9="x",'A.2 Table 10.Ni,Se'!$D$9,"")</f>
        <v>0.1303954108299685</v>
      </c>
      <c r="G33" s="142">
        <f>IF('A.2 Table 10.Ni,Se'!$F$10="x",'A.2 Table 10.Ni,Se'!$D$10,"")</f>
        <v>6.529460978656354E-2</v>
      </c>
      <c r="H33" s="142">
        <f>IF('A.2 Table 10.Ni,Se'!$F$11="x",'A.2 Table 10.Ni,Se'!$D$11,"")</f>
        <v>5.8745464387861594E-2</v>
      </c>
      <c r="I33" s="142" t="str">
        <f>IF('A.2 Table 10.Ni,Se'!$F$12="x",'A.2 Table 10.Ni,Se'!$D$12,"")</f>
        <v/>
      </c>
      <c r="J33" s="142" t="str">
        <f>IF('A.2 Table 10.Ni,Se'!$F$13="x",'A.2 Table 10.Ni,Se'!$D$13,"")</f>
        <v/>
      </c>
      <c r="K33" s="142" t="str">
        <f>IF('A.2 Table 10.Ni,Se'!$F$14="x",'A.2 Table 10.Ni,Se'!$D$14,"")</f>
        <v/>
      </c>
      <c r="L33" s="142" t="str">
        <f>IF('A.2 Table 10.Ni,Se'!$F$16="x",'A.2 Table 10.Ni,Se'!$D$16,"")</f>
        <v/>
      </c>
      <c r="M33" s="120"/>
      <c r="O33" s="8"/>
      <c r="P33" s="137"/>
      <c r="Q33" s="137"/>
      <c r="R33" s="137"/>
      <c r="S33" s="138"/>
      <c r="T33" s="137"/>
      <c r="U33" s="137"/>
      <c r="V33" s="137"/>
      <c r="W33" s="137"/>
      <c r="X33" s="137"/>
      <c r="Y33" s="137"/>
      <c r="Z33" s="137"/>
      <c r="AA33" s="137"/>
    </row>
    <row r="34" spans="2:27" s="6" customFormat="1" ht="10.5" customHeight="1" x14ac:dyDescent="0.2">
      <c r="B34" s="136" t="s">
        <v>15</v>
      </c>
      <c r="C34" s="141" t="str">
        <f>IF('A.2 Table 10.Ni,Se'!$L$6="x",'A.2 Table 10.Ni,Se'!$H$6,"")</f>
        <v>1A4bi</v>
      </c>
      <c r="D34" s="141" t="str">
        <f>IF('A.2 Table 10.Ni,Se'!$L$7="x",'A.2 Table 10.Ni,Se'!$H$7,"")</f>
        <v>1A1a</v>
      </c>
      <c r="E34" s="141" t="str">
        <f>IF('A.2 Table 10.Ni,Se'!$L$8="x",'A.2 Table 10.Ni,Se'!$H$8,"")</f>
        <v/>
      </c>
      <c r="F34" s="141" t="str">
        <f>IF('A.2 Table 10.Ni,Se'!$L$9="x",'A.2 Table 10.Ni,Se'!$H$9,"")</f>
        <v/>
      </c>
      <c r="G34" s="141" t="str">
        <f>IF('A.2 Table 10.Ni,Se'!$L$10="x",'A.2 Table 10.Ni,Se'!$H$10,"")</f>
        <v/>
      </c>
      <c r="H34" s="141" t="str">
        <f>IF('A.2 Table 10.Ni,Se'!$L$11="x",'A.2 Table 10.Ni,Se'!$H$11,"")</f>
        <v/>
      </c>
      <c r="I34" s="141" t="str">
        <f>IF('A.2 Table 10.Ni,Se'!$L$12="x",'A.2 Table 10.Ni,Se'!$H$12,"")</f>
        <v/>
      </c>
      <c r="J34" s="141" t="str">
        <f>IF('A.2 Table 10.Ni,Se'!$L$13="x",'A.2 Table 10.Ni,Se'!$H$13,"")</f>
        <v/>
      </c>
      <c r="K34" s="141" t="str">
        <f>IF('A.2 Table 10.Ni,Se'!$L$14="x",'A.2 Table 10.Ni,Se'!$H$14,"")</f>
        <v/>
      </c>
      <c r="L34" s="141" t="str">
        <f>IF('A.2 Table 10.Ni,Se'!$L$16="x",'A.2 Table 10.Ni,Se'!$H$16,"")</f>
        <v/>
      </c>
      <c r="M34" s="119">
        <f>SUM(C35:L35)</f>
        <v>0.89545726429449957</v>
      </c>
      <c r="O34" s="8"/>
      <c r="P34" s="135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8"/>
    </row>
    <row r="35" spans="2:27" s="7" customFormat="1" ht="10.5" customHeight="1" x14ac:dyDescent="0.2">
      <c r="B35" s="120"/>
      <c r="C35" s="142">
        <f>IF('A.2 Table 10.Ni,Se'!$L$6="x",'A.2 Table 10.Ni,Se'!$J$6,"")</f>
        <v>0.67526533742053374</v>
      </c>
      <c r="D35" s="142">
        <f>IF('A.2 Table 10.Ni,Se'!$L$7="x",'A.2 Table 10.Ni,Se'!$J$7,"")</f>
        <v>0.22019192687396588</v>
      </c>
      <c r="E35" s="142" t="str">
        <f>IF('A.2 Table 10.Ni,Se'!$L$8="x",'A.2 Table 10.Ni,Se'!$J$8,"")</f>
        <v/>
      </c>
      <c r="F35" s="142" t="str">
        <f>IF('A.2 Table 10.Ni,Se'!$L$9="x",'A.2 Table 10.Ni,Se'!$J$9,"")</f>
        <v/>
      </c>
      <c r="G35" s="142" t="str">
        <f>IF('A.2 Table 10.Ni,Se'!$L$10="x",'A.2 Table 10.Ni,Se'!$J$10,"")</f>
        <v/>
      </c>
      <c r="H35" s="142" t="str">
        <f>IF('A.2 Table 10.Ni,Se'!$L$11="x",'A.2 Table 10.Ni,Se'!$J$11,"")</f>
        <v/>
      </c>
      <c r="I35" s="142" t="str">
        <f>IF('A.2 Table 10.Ni,Se'!$L$12="x",'A.2 Table 10.Ni,Se'!$J$12,"")</f>
        <v/>
      </c>
      <c r="J35" s="142" t="str">
        <f>IF('A.2 Table 10.Ni,Se'!$L$13="x",'A.2 Table 10.Ni,Se'!$J$13,"")</f>
        <v/>
      </c>
      <c r="K35" s="142" t="str">
        <f>IF('A.2 Table 10.Ni,Se'!$L$14="x",'A.2 Table 10.Ni,Se'!$J$14,"")</f>
        <v/>
      </c>
      <c r="L35" s="142" t="str">
        <f>IF('A.2 Table 10.Ni,Se'!$L$16="x",'A.2 Table 10.Ni,Se'!$J$16,"")</f>
        <v/>
      </c>
      <c r="M35" s="120"/>
      <c r="O35" s="8"/>
      <c r="P35" s="137"/>
      <c r="Q35" s="138"/>
      <c r="R35" s="138"/>
      <c r="S35" s="138"/>
      <c r="T35" s="137"/>
      <c r="U35" s="137"/>
      <c r="V35" s="137"/>
      <c r="W35" s="137"/>
      <c r="X35" s="137"/>
      <c r="Y35" s="137"/>
      <c r="Z35" s="137"/>
      <c r="AA35" s="137"/>
    </row>
    <row r="36" spans="2:27" s="6" customFormat="1" ht="10.5" customHeight="1" x14ac:dyDescent="0.2">
      <c r="B36" s="136" t="s">
        <v>16</v>
      </c>
      <c r="C36" s="141" t="str">
        <f>IF('A.2 Table 11.Zn'!$F$6="x",'A.2 Table 11.Zn'!$B$6,"")</f>
        <v>1A3bvi</v>
      </c>
      <c r="D36" s="141" t="str">
        <f>IF('A.2 Table 11.Zn'!$F$7="x",'A.2 Table 11.Zn'!$B$7,"")</f>
        <v>2D3i</v>
      </c>
      <c r="E36" s="141" t="str">
        <f>IF('A.2 Table 11.Zn'!$F$8="x",'A.2 Table 11.Zn'!$B$8,"")</f>
        <v>1A4bi</v>
      </c>
      <c r="F36" s="141" t="str">
        <f>IF('A.2 Table 11.Zn'!$F$9="x",'A.2 Table 11.Zn'!$B$9,"")</f>
        <v>1A2gviii</v>
      </c>
      <c r="G36" s="141" t="str">
        <f>IF('A.2 Table 11.Zn'!$F$10="x",'A.2 Table 11.Zn'!$B$10,"")</f>
        <v/>
      </c>
      <c r="H36" s="141" t="str">
        <f>IF('A.2 Table 11.Zn'!$F$11="x",'A.2 Table 11.Zn'!$B$11,"")</f>
        <v/>
      </c>
      <c r="I36" s="141" t="str">
        <f>IF('A.2 Table 11.Zn'!$F$12="x",'A.2 Table 11.Zn'!$B$12,"")</f>
        <v/>
      </c>
      <c r="J36" s="141" t="str">
        <f>IF('A.2 Table 11.Zn'!$F$13="x",'A.2 Table 11.Zn'!$B$13,"")</f>
        <v/>
      </c>
      <c r="K36" s="141" t="str">
        <f>IF('A.2 Table 11.Zn'!$F$14="x",'A.2 Table 11.Zn'!$B$14,"")</f>
        <v/>
      </c>
      <c r="L36" s="141" t="str">
        <f>IF('A.2 Table 11.Zn'!$F$16="x",'A.2 Table 11.Zn'!$B$16,"")</f>
        <v/>
      </c>
      <c r="M36" s="119">
        <f>SUM(C37:L37)</f>
        <v>0.85020176417222226</v>
      </c>
      <c r="O36" s="8"/>
      <c r="P36" s="135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8"/>
    </row>
    <row r="37" spans="2:27" s="7" customFormat="1" ht="10.5" customHeight="1" x14ac:dyDescent="0.2">
      <c r="B37" s="120"/>
      <c r="C37" s="142">
        <f>IF('A.2 Table 11.Zn'!$F$6="x",'A.2 Table 11.Zn'!$D$6,"")</f>
        <v>0.53059691591437519</v>
      </c>
      <c r="D37" s="142">
        <f>IF('A.2 Table 11.Zn'!$F$7="x",'A.2 Table 11.Zn'!$D$7,"")</f>
        <v>0.13698153471394503</v>
      </c>
      <c r="E37" s="142">
        <f>IF('A.2 Table 11.Zn'!$F$8="x",'A.2 Table 11.Zn'!$D$8,"")</f>
        <v>9.6700951743893052E-2</v>
      </c>
      <c r="F37" s="142">
        <f>IF('A.2 Table 11.Zn'!$F$9="x",'A.2 Table 11.Zn'!$D$9,"")</f>
        <v>8.5922361800008965E-2</v>
      </c>
      <c r="G37" s="142" t="str">
        <f>IF('A.2 Table 11.Zn'!$F$10="x",'A.2 Table 11.Zn'!$D$10,"")</f>
        <v/>
      </c>
      <c r="H37" s="142" t="str">
        <f>IF('A.2 Table 11.Zn'!$F$11="x",'A.2 Table 11.Zn'!$D$11,"")</f>
        <v/>
      </c>
      <c r="I37" s="142" t="str">
        <f>IF('A.2 Table 11.Zn'!$F$12="x",'A.2 Table 11.Zn'!$D$12,"")</f>
        <v/>
      </c>
      <c r="J37" s="142" t="str">
        <f>IF('A.2 Table 11.Zn'!$F$13="x",'A.2 Table 11.Zn'!$D$13,"")</f>
        <v/>
      </c>
      <c r="K37" s="142" t="str">
        <f>IF('A.2 Table 11.Zn'!$F$14="x",'A.2 Table 11.Zn'!$D$14,"")</f>
        <v/>
      </c>
      <c r="L37" s="142" t="str">
        <f>IF('A.2 Table 11.Zn'!$F$16="x",'A.2 Table 11.Zn'!$D$16,"")</f>
        <v/>
      </c>
      <c r="M37" s="120"/>
      <c r="O37" s="8"/>
      <c r="P37" s="137"/>
      <c r="Q37" s="138"/>
      <c r="R37" s="138"/>
      <c r="S37" s="138"/>
      <c r="T37" s="138"/>
      <c r="U37" s="138"/>
      <c r="V37" s="137"/>
      <c r="W37" s="137"/>
      <c r="X37" s="137"/>
      <c r="Y37" s="137"/>
      <c r="Z37" s="137"/>
      <c r="AA37" s="137"/>
    </row>
    <row r="38" spans="2:27" s="6" customFormat="1" ht="10.5" customHeight="1" x14ac:dyDescent="0.2">
      <c r="B38" s="136" t="s">
        <v>26</v>
      </c>
      <c r="C38" s="141" t="str">
        <f>IF('A.2 Table 12.Dioxin,PCB,HCB'!$F$6="x",'A.2 Table 12.Dioxin,PCB,HCB'!$B$6,"")</f>
        <v>1A4bi</v>
      </c>
      <c r="D38" s="141" t="str">
        <f>IF('A.2 Table 12.Dioxin,PCB,HCB'!$F$7="x",'A.2 Table 12.Dioxin,PCB,HCB'!$B$7,"")</f>
        <v>5E</v>
      </c>
      <c r="E38" s="141" t="str">
        <f>IF('A.2 Table 12.Dioxin,PCB,HCB'!$F$8="x",'A.2 Table 12.Dioxin,PCB,HCB'!$B$8,"")</f>
        <v/>
      </c>
      <c r="F38" s="141" t="str">
        <f>IF('A.2 Table 12.Dioxin,PCB,HCB'!$F$9="x",'A.2 Table 12.Dioxin,PCB,HCB'!$B$9,"")</f>
        <v/>
      </c>
      <c r="G38" s="141" t="str">
        <f>IF('A.2 Table 12.Dioxin,PCB,HCB'!$F$10="x",'A.2 Table 12.Dioxin,PCB,HCB'!$B$10,"")</f>
        <v/>
      </c>
      <c r="H38" s="141" t="str">
        <f>IF('A.2 Table 12.Dioxin,PCB,HCB'!$F$11="x",'A.2 Table 12.Dioxin,PCB,HCB'!$B$11,"")</f>
        <v/>
      </c>
      <c r="I38" s="141" t="str">
        <f>IF('A.2 Table 12.Dioxin,PCB,HCB'!$F$12="x",'A.2 Table 12.Dioxin,PCB,HCB'!$B$12,"")</f>
        <v/>
      </c>
      <c r="J38" s="141" t="str">
        <f>IF('A.2 Table 12.Dioxin,PCB,HCB'!$F$13="x",'A.2 Table 12.Dioxin,PCB,HCB'!$B$13,"")</f>
        <v/>
      </c>
      <c r="K38" s="141" t="str">
        <f>IF('A.2 Table 12.Dioxin,PCB,HCB'!$F$14="x",'A.2 Table 12.Dioxin,PCB,HCB'!$B$14,"")</f>
        <v/>
      </c>
      <c r="L38" s="141" t="str">
        <f>IF('A.2 Table 12.Dioxin,PCB,HCB'!$F$16="x",'A.2 Table 12.Dioxin,PCB,HCB'!$B$16,"")</f>
        <v/>
      </c>
      <c r="M38" s="119">
        <f>SUM(C39:L39)</f>
        <v>0.88520241201045613</v>
      </c>
      <c r="O38" s="5"/>
      <c r="P38" s="135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8"/>
    </row>
    <row r="39" spans="2:27" s="7" customFormat="1" ht="10.5" customHeight="1" x14ac:dyDescent="0.2">
      <c r="B39" s="120"/>
      <c r="C39" s="142">
        <f>IF('A.2 Table 12.Dioxin,PCB,HCB'!$F$6="x",'A.2 Table 12.Dioxin,PCB,HCB'!$D$6,"")</f>
        <v>0.68692013608683111</v>
      </c>
      <c r="D39" s="142">
        <f>IF('A.2 Table 12.Dioxin,PCB,HCB'!$F$7="x",'A.2 Table 12.Dioxin,PCB,HCB'!$D$7,"")</f>
        <v>0.19828227592362505</v>
      </c>
      <c r="E39" s="142" t="str">
        <f>IF('A.2 Table 12.Dioxin,PCB,HCB'!$F$8="x",'A.2 Table 12.Dioxin,PCB,HCB'!$D$8,"")</f>
        <v/>
      </c>
      <c r="F39" s="142" t="str">
        <f>IF('A.2 Table 12.Dioxin,PCB,HCB'!$F$9="x",'A.2 Table 12.Dioxin,PCB,HCB'!$D$9,"")</f>
        <v/>
      </c>
      <c r="G39" s="142" t="str">
        <f>IF('A.2 Table 12.Dioxin,PCB,HCB'!$F$10="x",'A.2 Table 12.Dioxin,PCB,HCB'!$D$10,"")</f>
        <v/>
      </c>
      <c r="H39" s="142" t="str">
        <f>IF('A.2 Table 12.Dioxin,PCB,HCB'!$F$11="x",'A.2 Table 12.Dioxin,PCB,HCB'!$D$11,"")</f>
        <v/>
      </c>
      <c r="I39" s="142" t="str">
        <f>IF('A.2 Table 12.Dioxin,PCB,HCB'!$F$12="x",'A.2 Table 12.Dioxin,PCB,HCB'!$D$12,"")</f>
        <v/>
      </c>
      <c r="J39" s="142" t="str">
        <f>IF('A.2 Table 12.Dioxin,PCB,HCB'!$F$13="x",'A.2 Table 12.Dioxin,PCB,HCB'!$D$13,"")</f>
        <v/>
      </c>
      <c r="K39" s="142" t="str">
        <f>IF('A.2 Table 12.Dioxin,PCB,HCB'!$F$14="x",'A.2 Table 12.Dioxin,PCB,HCB'!$D$14,"")</f>
        <v/>
      </c>
      <c r="L39" s="142" t="str">
        <f>IF('A.2 Table 12.Dioxin,PCB,HCB'!$F$16="x",'A.2 Table 12.Dioxin,PCB,HCB'!$D$16,"")</f>
        <v/>
      </c>
      <c r="M39" s="120"/>
      <c r="O39" s="8"/>
      <c r="P39" s="137"/>
      <c r="Q39" s="138"/>
      <c r="R39" s="138"/>
      <c r="S39" s="138"/>
      <c r="T39" s="138"/>
      <c r="U39" s="137"/>
      <c r="V39" s="137"/>
      <c r="W39" s="137"/>
      <c r="X39" s="137"/>
      <c r="Y39" s="137"/>
      <c r="Z39" s="137"/>
      <c r="AA39" s="137"/>
    </row>
    <row r="40" spans="2:27" s="6" customFormat="1" ht="10.5" customHeight="1" x14ac:dyDescent="0.2">
      <c r="B40" s="136" t="s">
        <v>24</v>
      </c>
      <c r="C40" s="141" t="str">
        <f>IF('A.2 Table 12.Dioxin,PCB,HCB'!$L$6="x",'A.2 Table 12.Dioxin,PCB,HCB'!$H$6,"")</f>
        <v>5E</v>
      </c>
      <c r="D40" s="141" t="str">
        <f>IF('A.2 Table 12.Dioxin,PCB,HCB'!$L$7="x",'A.2 Table 12.Dioxin,PCB,HCB'!$H$7,"")</f>
        <v>1A4bi</v>
      </c>
      <c r="E40" s="141" t="str">
        <f>IF('A.2 Table 12.Dioxin,PCB,HCB'!$L$8="x",'A.2 Table 12.Dioxin,PCB,HCB'!$H$8,"")</f>
        <v/>
      </c>
      <c r="F40" s="141" t="str">
        <f>IF('A.2 Table 12.Dioxin,PCB,HCB'!$L$9="x",'A.2 Table 12.Dioxin,PCB,HCB'!$H$9,"")</f>
        <v/>
      </c>
      <c r="G40" s="141" t="str">
        <f>IF('A.2 Table 12.Dioxin,PCB,HCB'!$L$10="x",'A.2 Table 12.Dioxin,PCB,HCB'!$H$10,"")</f>
        <v/>
      </c>
      <c r="H40" s="141" t="str">
        <f>IF('A.2 Table 12.Dioxin,PCB,HCB'!$L$11="x",'A.2 Table 12.Dioxin,PCB,HCB'!$H$11,"")</f>
        <v/>
      </c>
      <c r="I40" s="141" t="str">
        <f>IF('A.2 Table 12.Dioxin,PCB,HCB'!$L$12="x",'A.2 Table 12.Dioxin,PCB,HCB'!$H$12,"")</f>
        <v/>
      </c>
      <c r="J40" s="141" t="str">
        <f>IF('A.2 Table 12.Dioxin,PCB,HCB'!$L$13="x",'A.2 Table 12.Dioxin,PCB,HCB'!$H$13,"")</f>
        <v/>
      </c>
      <c r="K40" s="141" t="str">
        <f>IF('A.2 Table 12.Dioxin,PCB,HCB'!$L$14="x",'A.2 Table 12.Dioxin,PCB,HCB'!$H$14,"")</f>
        <v/>
      </c>
      <c r="L40" s="141" t="str">
        <f>IF('A.2 Table 12.Dioxin,PCB,HCB'!$L$16="x",'A.2 Table 12.Dioxin,PCB,HCB'!$H$16,"")</f>
        <v/>
      </c>
      <c r="M40" s="119">
        <f>SUM(C41:L41)</f>
        <v>0.86744701579182082</v>
      </c>
      <c r="O40" s="5"/>
      <c r="P40" s="135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8"/>
    </row>
    <row r="41" spans="2:27" s="7" customFormat="1" ht="10.5" customHeight="1" x14ac:dyDescent="0.2">
      <c r="B41" s="120"/>
      <c r="C41" s="142">
        <f>IF('A.2 Table 12.Dioxin,PCB,HCB'!$L$6="x",'A.2 Table 12.Dioxin,PCB,HCB'!$J$6,"")</f>
        <v>0.534573142473448</v>
      </c>
      <c r="D41" s="142">
        <f>IF('A.2 Table 12.Dioxin,PCB,HCB'!$L$7="x",'A.2 Table 12.Dioxin,PCB,HCB'!$J$7,"")</f>
        <v>0.33287387331837281</v>
      </c>
      <c r="E41" s="142" t="str">
        <f>IF('A.2 Table 12.Dioxin,PCB,HCB'!$L$8="x",'A.2 Table 12.Dioxin,PCB,HCB'!$J$8,"")</f>
        <v/>
      </c>
      <c r="F41" s="142" t="str">
        <f>IF('A.2 Table 12.Dioxin,PCB,HCB'!$L$9="x",'A.2 Table 12.Dioxin,PCB,HCB'!$J$9,"")</f>
        <v/>
      </c>
      <c r="G41" s="142" t="str">
        <f>IF('A.2 Table 12.Dioxin,PCB,HCB'!$L$10="x",'A.2 Table 12.Dioxin,PCB,HCB'!$J$10,"")</f>
        <v/>
      </c>
      <c r="H41" s="142" t="str">
        <f>IF('A.2 Table 12.Dioxin,PCB,HCB'!$L$11="x",'A.2 Table 12.Dioxin,PCB,HCB'!$J$11,"")</f>
        <v/>
      </c>
      <c r="I41" s="142" t="str">
        <f>IF('A.2 Table 12.Dioxin,PCB,HCB'!$L$12="x",'A.2 Table 12.Dioxin,PCB,HCB'!$J$12,"")</f>
        <v/>
      </c>
      <c r="J41" s="142" t="str">
        <f>IF('A.2 Table 12.Dioxin,PCB,HCB'!$L$13="x",'A.2 Table 12.Dioxin,PCB,HCB'!$J$13,"")</f>
        <v/>
      </c>
      <c r="K41" s="142" t="str">
        <f>IF('A.2 Table 12.Dioxin,PCB,HCB'!$L$14="x",'A.2 Table 12.Dioxin,PCB,HCB'!$J$14,"")</f>
        <v/>
      </c>
      <c r="L41" s="142" t="str">
        <f>IF('A.2 Table 12.Dioxin,PCB,HCB'!$L$16="x",'A.2 Table 12.Dioxin,PCB,HCB'!$J$16,"")</f>
        <v/>
      </c>
      <c r="M41" s="120"/>
      <c r="O41" s="8"/>
      <c r="P41" s="137"/>
      <c r="Q41" s="138"/>
      <c r="R41" s="138"/>
      <c r="S41" s="138"/>
      <c r="T41" s="138"/>
      <c r="U41" s="137"/>
      <c r="V41" s="137"/>
      <c r="W41" s="137"/>
      <c r="X41" s="137"/>
      <c r="Y41" s="137"/>
      <c r="Z41" s="137"/>
      <c r="AA41" s="137"/>
    </row>
    <row r="42" spans="2:27" s="6" customFormat="1" ht="10.5" customHeight="1" x14ac:dyDescent="0.2">
      <c r="B42" s="136" t="s">
        <v>17</v>
      </c>
      <c r="C42" s="141" t="str">
        <f>IF('A.2 Table 12.Dioxin,PCB,HCB'!$L$33="x",'A.2 Table 12.Dioxin,PCB,HCB'!$H$33,"")</f>
        <v>3Df</v>
      </c>
      <c r="D42" s="141" t="str">
        <f>IF('A.2 Table 12.Dioxin,PCB,HCB'!$L$34="x",'A.2 Table 12.Dioxin,PCB,HCB'!$H$34,"")</f>
        <v/>
      </c>
      <c r="E42" s="141" t="str">
        <f>IF('A.2 Table 12.Dioxin,PCB,HCB'!$L$44="x",'A.2 Table 12.Dioxin,PCB,HCB'!$H$44,"")</f>
        <v/>
      </c>
      <c r="F42" s="141" t="str">
        <f>IF('A.2 Table 12.Dioxin,PCB,HCB'!$L$45="x",'A.2 Table 12.Dioxin,PCB,HCB'!#REF!,"")</f>
        <v/>
      </c>
      <c r="G42" s="141" t="str">
        <f>IF('A.2 Table 12.Dioxin,PCB,HCB'!$R$10="x",'A.2 Table 12.Dioxin,PCB,HCB'!#REF!,"")</f>
        <v/>
      </c>
      <c r="H42" s="141" t="str">
        <f>IF('A.2 Table 12.Dioxin,PCB,HCB'!$R$11="x",'A.2 Table 12.Dioxin,PCB,HCB'!#REF!,"")</f>
        <v/>
      </c>
      <c r="I42" s="141" t="str">
        <f>IF('A.2 Table 12.Dioxin,PCB,HCB'!$R$12="x",'A.2 Table 12.Dioxin,PCB,HCB'!#REF!,"")</f>
        <v/>
      </c>
      <c r="J42" s="141" t="str">
        <f>IF('A.2 Table 12.Dioxin,PCB,HCB'!$R$13="x",'A.2 Table 12.Dioxin,PCB,HCB'!#REF!,"")</f>
        <v/>
      </c>
      <c r="K42" s="141" t="str">
        <f>IF('A.2 Table 12.Dioxin,PCB,HCB'!$R$14="x",'A.2 Table 12.Dioxin,PCB,HCB'!#REF!,"")</f>
        <v/>
      </c>
      <c r="L42" s="141" t="str">
        <f>IF('A.2 Table 12.Dioxin,PCB,HCB'!$R$16="x",'A.2 Table 12.Dioxin,PCB,HCB'!#REF!,"")</f>
        <v/>
      </c>
      <c r="M42" s="119">
        <f>SUM(C43:L43)</f>
        <v>0.86132769424362143</v>
      </c>
      <c r="O42" s="5"/>
      <c r="P42" s="135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8"/>
    </row>
    <row r="43" spans="2:27" s="7" customFormat="1" ht="10.5" customHeight="1" x14ac:dyDescent="0.2">
      <c r="B43" s="120"/>
      <c r="C43" s="142">
        <f>IF('A.2 Table 12.Dioxin,PCB,HCB'!$L$33="x",'A.2 Table 12.Dioxin,PCB,HCB'!$J$33,"")</f>
        <v>0.86132769424362143</v>
      </c>
      <c r="D43" s="142" t="str">
        <f>IF('A.2 Table 12.Dioxin,PCB,HCB'!$L$34="x",'A.2 Table 12.Dioxin,PCB,HCB'!$J$34,"")</f>
        <v/>
      </c>
      <c r="E43" s="142" t="str">
        <f>IF('A.2 Table 12.Dioxin,PCB,HCB'!$L$44="x",'A.2 Table 12.Dioxin,PCB,HCB'!$J$44,"")</f>
        <v/>
      </c>
      <c r="F43" s="142" t="str">
        <f>IF('A.2 Table 12.Dioxin,PCB,HCB'!$L$45="x",'A.2 Table 12.Dioxin,PCB,HCB'!$J$45,"")</f>
        <v/>
      </c>
      <c r="G43" s="142" t="str">
        <f>IF('A.2 Table 12.Dioxin,PCB,HCB'!$R$10="x",'A.2 Table 12.Dioxin,PCB,HCB'!#REF!,"")</f>
        <v/>
      </c>
      <c r="H43" s="142" t="str">
        <f>IF('A.2 Table 12.Dioxin,PCB,HCB'!$R$11="x",'A.2 Table 12.Dioxin,PCB,HCB'!$J$52,"")</f>
        <v/>
      </c>
      <c r="I43" s="142" t="str">
        <f>IF('A.2 Table 12.Dioxin,PCB,HCB'!$R$12="x",'A.2 Table 12.Dioxin,PCB,HCB'!$J$53,"")</f>
        <v/>
      </c>
      <c r="J43" s="142" t="str">
        <f>IF('A.2 Table 12.Dioxin,PCB,HCB'!$R$13="x",'A.2 Table 12.Dioxin,PCB,HCB'!$J$54,"")</f>
        <v/>
      </c>
      <c r="K43" s="142" t="str">
        <f>IF('A.2 Table 12.Dioxin,PCB,HCB'!$R$14="x",'A.2 Table 12.Dioxin,PCB,HCB'!$J$55,"")</f>
        <v/>
      </c>
      <c r="L43" s="142" t="str">
        <f>IF('A.2 Table 12.Dioxin,PCB,HCB'!$R$16="x",'A.2 Table 12.Dioxin,PCB,HCB'!$J$55,"")</f>
        <v/>
      </c>
      <c r="M43" s="120"/>
      <c r="O43" s="8"/>
      <c r="P43" s="137"/>
      <c r="Q43" s="138"/>
      <c r="R43" s="138"/>
      <c r="S43" s="137"/>
      <c r="T43" s="137"/>
      <c r="U43" s="137"/>
      <c r="V43" s="137"/>
      <c r="W43" s="137"/>
      <c r="X43" s="137"/>
      <c r="Y43" s="137"/>
      <c r="Z43" s="137"/>
      <c r="AA43" s="137"/>
    </row>
    <row r="44" spans="2:27" s="6" customFormat="1" ht="10.5" customHeight="1" x14ac:dyDescent="0.2">
      <c r="B44" s="136" t="s">
        <v>25</v>
      </c>
      <c r="C44" s="141" t="str">
        <f>IF('Table 15.PAH'!$F$6="x",'Table 15.PAH'!$B$6,"")</f>
        <v>1A4bi</v>
      </c>
      <c r="D44" s="141" t="str">
        <f>IF('Table 15.PAH'!$F$7="x",'Table 15.PAH'!$B$7,"")</f>
        <v/>
      </c>
      <c r="E44" s="141" t="str">
        <f>IF('Table 15.PAH'!$F$8="x",'Table 15.PAH'!$B$8,"")</f>
        <v/>
      </c>
      <c r="F44" s="141" t="str">
        <f>IF('Table 15.PAH'!$F$9="x",'Table 15.PAH'!$B$9,"")</f>
        <v/>
      </c>
      <c r="G44" s="141" t="str">
        <f>IF('Table 15.PAH'!$F$10="x",'Table 15.PAH'!$B$10,"")</f>
        <v/>
      </c>
      <c r="H44" s="141" t="str">
        <f>IF('Table 15.PAH'!$F$11="x",'Table 15.PAH'!$B$11,"")</f>
        <v/>
      </c>
      <c r="I44" s="141" t="str">
        <f>IF('Table 15.PAH'!$F$12="x",'Table 15.PAH'!$B$12,"")</f>
        <v/>
      </c>
      <c r="J44" s="141" t="str">
        <f>IF('Table 15.PAH'!$F$13="x",'Table 15.PAH'!$B$13,"")</f>
        <v/>
      </c>
      <c r="K44" s="141" t="str">
        <f>IF('Table 15.PAH'!$F$14="x",'Table 15.PAH'!$B$14,"")</f>
        <v/>
      </c>
      <c r="L44" s="141" t="str">
        <f>IF('Table 15.PAH'!$F$16="x",'Table 15.PAH'!$B$16,"")</f>
        <v/>
      </c>
      <c r="M44" s="119">
        <f>SUM(C45:L45)</f>
        <v>0.9024132639222936</v>
      </c>
      <c r="O44" s="5"/>
      <c r="P44" s="135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8"/>
    </row>
    <row r="45" spans="2:27" s="7" customFormat="1" ht="10.5" customHeight="1" x14ac:dyDescent="0.2">
      <c r="B45" s="120"/>
      <c r="C45" s="142">
        <f>IF('Table 15.PAH'!$F$6="x",'Table 15.PAH'!$D$6,"")</f>
        <v>0.9024132639222936</v>
      </c>
      <c r="D45" s="142" t="str">
        <f>IF('Table 15.PAH'!$F$7="x",'Table 15.PAH'!$D$7,"")</f>
        <v/>
      </c>
      <c r="E45" s="142" t="str">
        <f>IF('Table 15.PAH'!$F$8="x",'Table 15.PAH'!$D$8,"")</f>
        <v/>
      </c>
      <c r="F45" s="142" t="str">
        <f>IF('Table 15.PAH'!$F$9="x",'Table 15.PAH'!$D$9,"")</f>
        <v/>
      </c>
      <c r="G45" s="142" t="str">
        <f>IF('Table 15.PAH'!$F$10="x",'Table 15.PAH'!$D$10,"")</f>
        <v/>
      </c>
      <c r="H45" s="142" t="str">
        <f>IF('Table 15.PAH'!$F$11="x",'Table 15.PAH'!$D$11,"")</f>
        <v/>
      </c>
      <c r="I45" s="142" t="str">
        <f>IF('Table 15.PAH'!$F$12="x",'Table 15.PAH'!$D$12,"")</f>
        <v/>
      </c>
      <c r="J45" s="142" t="str">
        <f>IF('Table 15.PAH'!$F$13="x",'Table 15.PAH'!$D$13,"")</f>
        <v/>
      </c>
      <c r="K45" s="142" t="str">
        <f>IF('Table 15.PAH'!$F$14="x",'Table 15.PAH'!$D$14,"")</f>
        <v/>
      </c>
      <c r="L45" s="142" t="str">
        <f>IF('Table 15.PAH'!$F$16="x",'Table 15.PAH'!$D$16,"")</f>
        <v/>
      </c>
      <c r="M45" s="120"/>
      <c r="O45" s="8"/>
      <c r="P45" s="137"/>
      <c r="Q45" s="138"/>
      <c r="R45" s="138"/>
      <c r="S45" s="137"/>
      <c r="T45" s="137"/>
      <c r="U45" s="137"/>
      <c r="V45" s="137"/>
      <c r="W45" s="137"/>
      <c r="X45" s="137"/>
      <c r="Y45" s="137"/>
      <c r="Z45" s="137"/>
      <c r="AA45" s="137"/>
    </row>
    <row r="46" spans="2:27" ht="22.5" customHeight="1" x14ac:dyDescent="0.2">
      <c r="B46" s="143"/>
      <c r="C46" s="194" t="s">
        <v>18</v>
      </c>
      <c r="D46" s="195"/>
      <c r="E46" s="196" t="s">
        <v>182</v>
      </c>
      <c r="F46" s="196"/>
      <c r="G46" s="197" t="s">
        <v>183</v>
      </c>
      <c r="H46" s="197"/>
      <c r="I46" s="198" t="s">
        <v>184</v>
      </c>
      <c r="J46" s="198"/>
      <c r="K46" s="193"/>
      <c r="L46" s="193"/>
      <c r="M46" s="143"/>
      <c r="N46" s="6"/>
      <c r="O46" s="7"/>
      <c r="P46" s="125"/>
      <c r="Q46" s="124"/>
      <c r="R46" s="125"/>
      <c r="S46" s="192"/>
      <c r="T46" s="192"/>
      <c r="U46" s="192"/>
      <c r="V46" s="192"/>
      <c r="W46" s="192"/>
      <c r="X46" s="192"/>
      <c r="Y46" s="124"/>
      <c r="Z46" s="124"/>
      <c r="AA46" s="125"/>
    </row>
    <row r="47" spans="2:27" x14ac:dyDescent="0.2">
      <c r="N47" s="6"/>
      <c r="O47" s="7"/>
      <c r="P47" s="6"/>
      <c r="Q47" s="6"/>
      <c r="R47" s="6"/>
    </row>
    <row r="49" spans="2:15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3"/>
    </row>
    <row r="50" spans="2:15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3"/>
    </row>
    <row r="51" spans="2:15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3"/>
    </row>
    <row r="52" spans="2:15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O52" s="3"/>
    </row>
    <row r="53" spans="2:15" s="2" customForma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O53" s="3"/>
    </row>
    <row r="54" spans="2:15" s="2" customForma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O54" s="3"/>
    </row>
    <row r="55" spans="2:15" s="2" customForma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O55" s="3"/>
    </row>
    <row r="56" spans="2:15" s="2" customForma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O56" s="3"/>
    </row>
    <row r="57" spans="2:15" s="2" customForma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O57" s="3"/>
    </row>
    <row r="58" spans="2:15" s="2" customForma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3"/>
    </row>
    <row r="59" spans="2:15" s="2" customForma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3"/>
    </row>
    <row r="60" spans="2:15" s="2" customForma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3"/>
    </row>
    <row r="61" spans="2:15" s="2" customForma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3"/>
    </row>
    <row r="62" spans="2:15" s="2" customForma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3"/>
    </row>
    <row r="63" spans="2:15" s="2" customForma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3"/>
    </row>
    <row r="64" spans="2:15" s="2" customForma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3"/>
    </row>
    <row r="65" spans="2:15" s="2" customForma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O65" s="3"/>
    </row>
    <row r="66" spans="2:15" s="2" customForma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3"/>
    </row>
    <row r="67" spans="2:15" s="2" customForma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3"/>
    </row>
    <row r="68" spans="2:15" s="2" customForma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O68" s="3"/>
    </row>
    <row r="69" spans="2:15" s="2" customForma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3"/>
    </row>
    <row r="70" spans="2:15" s="2" customForma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3"/>
    </row>
  </sheetData>
  <mergeCells count="9">
    <mergeCell ref="S46:T46"/>
    <mergeCell ref="U46:V46"/>
    <mergeCell ref="W46:X46"/>
    <mergeCell ref="C3:L3"/>
    <mergeCell ref="K46:L46"/>
    <mergeCell ref="C46:D46"/>
    <mergeCell ref="E46:F46"/>
    <mergeCell ref="G46:H46"/>
    <mergeCell ref="I46:J46"/>
  </mergeCells>
  <phoneticPr fontId="0" type="noConversion"/>
  <conditionalFormatting sqref="C4:L45">
    <cfRule type="expression" dxfId="3" priority="2">
      <formula>LEFT(C4,1)="5"</formula>
    </cfRule>
    <cfRule type="expression" dxfId="2" priority="3">
      <formula>LEFT(C4,1)="3"</formula>
    </cfRule>
    <cfRule type="expression" dxfId="1" priority="6">
      <formula>LEFT(C4,1)="2"</formula>
    </cfRule>
    <cfRule type="expression" dxfId="0" priority="8">
      <formula>LEFT(C4,1)="1"</formula>
    </cfRule>
  </conditionalFormatting>
  <conditionalFormatting sqref="C5:L45">
    <cfRule type="expression" dxfId="7" priority="1">
      <formula>LEFT(C4,1)="5"</formula>
    </cfRule>
    <cfRule type="expression" dxfId="6" priority="4">
      <formula>LEFT(C4,1)="3"</formula>
    </cfRule>
    <cfRule type="expression" dxfId="5" priority="5">
      <formula>LEFT(C4,1)="2"</formula>
    </cfRule>
    <cfRule type="expression" dxfId="4" priority="7">
      <formula>LEFT(C4,1)="1"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>
    <tabColor theme="5"/>
  </sheetPr>
  <dimension ref="A1"/>
  <sheetViews>
    <sheetView topLeftCell="C1" workbookViewId="0">
      <selection activeCell="Z20" sqref="Z2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">
    <tabColor theme="5"/>
  </sheetPr>
  <dimension ref="A2:AO163"/>
  <sheetViews>
    <sheetView workbookViewId="0">
      <selection activeCell="R156" sqref="R156"/>
    </sheetView>
  </sheetViews>
  <sheetFormatPr defaultColWidth="9.140625" defaultRowHeight="12.75" x14ac:dyDescent="0.2"/>
  <cols>
    <col min="1" max="1" width="2.140625" style="50" bestFit="1" customWidth="1"/>
    <col min="2" max="2" width="6.5703125" style="50" customWidth="1"/>
    <col min="3" max="3" width="7.28515625" style="50" customWidth="1"/>
    <col min="4" max="4" width="30.42578125" style="129" customWidth="1"/>
    <col min="5" max="5" width="4" style="50" bestFit="1" customWidth="1"/>
    <col min="6" max="6" width="3" style="50" bestFit="1" customWidth="1"/>
    <col min="7" max="7" width="7.42578125" style="50" bestFit="1" customWidth="1"/>
    <col min="8" max="25" width="6.5703125" style="50" bestFit="1" customWidth="1"/>
    <col min="26" max="29" width="6.5703125" style="52" customWidth="1"/>
    <col min="30" max="33" width="6.5703125" style="50" bestFit="1" customWidth="1"/>
    <col min="34" max="40" width="6.42578125" style="50" customWidth="1"/>
    <col min="41" max="41" width="6.5703125" style="50" customWidth="1"/>
    <col min="42" max="16384" width="9.140625" style="50"/>
  </cols>
  <sheetData>
    <row r="2" spans="1:41" x14ac:dyDescent="0.2">
      <c r="G2" s="148">
        <v>1987</v>
      </c>
      <c r="H2" s="148">
        <v>1990</v>
      </c>
      <c r="I2" s="51">
        <v>1991</v>
      </c>
      <c r="J2" s="51">
        <v>1992</v>
      </c>
      <c r="K2" s="51">
        <v>1993</v>
      </c>
      <c r="L2" s="51">
        <v>1994</v>
      </c>
      <c r="M2" s="51">
        <v>1995</v>
      </c>
      <c r="N2" s="51">
        <v>1996</v>
      </c>
      <c r="O2" s="51">
        <v>1997</v>
      </c>
      <c r="P2" s="51">
        <v>1998</v>
      </c>
      <c r="Q2" s="51">
        <v>1999</v>
      </c>
      <c r="R2" s="51">
        <v>2000</v>
      </c>
      <c r="S2" s="51">
        <v>2001</v>
      </c>
      <c r="T2" s="51">
        <v>2002</v>
      </c>
      <c r="U2" s="51">
        <v>2003</v>
      </c>
      <c r="V2" s="51">
        <v>2004</v>
      </c>
      <c r="W2" s="51">
        <v>2005</v>
      </c>
      <c r="X2" s="51">
        <v>2006</v>
      </c>
      <c r="Y2" s="51">
        <v>2007</v>
      </c>
      <c r="Z2" s="51">
        <v>2008</v>
      </c>
      <c r="AA2" s="51">
        <v>2009</v>
      </c>
      <c r="AB2" s="51">
        <v>2010</v>
      </c>
      <c r="AC2" s="51">
        <v>2011</v>
      </c>
      <c r="AD2" s="51">
        <v>2012</v>
      </c>
      <c r="AE2" s="51">
        <v>2013</v>
      </c>
      <c r="AF2" s="51">
        <v>2014</v>
      </c>
      <c r="AG2" s="51">
        <v>2015</v>
      </c>
      <c r="AH2" s="51">
        <v>2016</v>
      </c>
      <c r="AI2" s="51">
        <v>2017</v>
      </c>
      <c r="AJ2" s="51">
        <v>2018</v>
      </c>
      <c r="AK2" s="51">
        <v>2019</v>
      </c>
      <c r="AL2" s="51">
        <v>2020</v>
      </c>
      <c r="AM2" s="51">
        <v>2021</v>
      </c>
      <c r="AN2" s="51">
        <v>2022</v>
      </c>
      <c r="AO2" s="51">
        <v>2023</v>
      </c>
    </row>
    <row r="3" spans="1:41" x14ac:dyDescent="0.2">
      <c r="A3" s="52" t="s">
        <v>41</v>
      </c>
      <c r="B3" s="52">
        <v>2013</v>
      </c>
      <c r="C3" s="118" t="s">
        <v>55</v>
      </c>
      <c r="D3" s="117" t="s">
        <v>185</v>
      </c>
      <c r="E3" s="52" t="s">
        <v>40</v>
      </c>
      <c r="F3" s="52" t="s">
        <v>385</v>
      </c>
      <c r="G3" s="149">
        <v>40.142000000000003</v>
      </c>
      <c r="H3" s="149">
        <v>46.374000000000002</v>
      </c>
      <c r="I3" s="54">
        <v>46.188000000000002</v>
      </c>
      <c r="J3" s="54">
        <v>53.064999999999998</v>
      </c>
      <c r="K3" s="54">
        <v>46.944000000000003</v>
      </c>
      <c r="L3" s="54">
        <v>45.1</v>
      </c>
      <c r="M3" s="54">
        <v>41.390999999999998</v>
      </c>
      <c r="N3" s="54">
        <v>41.86407198904368</v>
      </c>
      <c r="O3" s="54">
        <v>40.192419351450397</v>
      </c>
      <c r="P3" s="54">
        <v>39.384215967131034</v>
      </c>
      <c r="Q3" s="54">
        <v>38.768690530542884</v>
      </c>
      <c r="R3" s="54">
        <v>39.719915102986882</v>
      </c>
      <c r="S3" s="54">
        <v>41.145427812248805</v>
      </c>
      <c r="T3" s="54">
        <v>37.621453266901277</v>
      </c>
      <c r="U3" s="54">
        <v>33.812131250761119</v>
      </c>
      <c r="V3" s="54">
        <v>32.332900719629599</v>
      </c>
      <c r="W3" s="54">
        <v>32.384444731674478</v>
      </c>
      <c r="X3" s="54">
        <v>29.873750586223437</v>
      </c>
      <c r="Y3" s="54">
        <v>27.673372056795841</v>
      </c>
      <c r="Z3" s="54">
        <v>22.482200621326168</v>
      </c>
      <c r="AA3" s="54">
        <v>13.782700595516683</v>
      </c>
      <c r="AB3" s="54">
        <v>11.922622680969427</v>
      </c>
      <c r="AC3" s="54">
        <v>8.3703291658573065</v>
      </c>
      <c r="AD3" s="54">
        <v>10.52580501818</v>
      </c>
      <c r="AE3" s="54">
        <v>9.0884051543483082</v>
      </c>
      <c r="AF3" s="54">
        <v>7.8104382166061717</v>
      </c>
      <c r="AG3" s="54">
        <v>9.8194393328618315</v>
      </c>
      <c r="AH3" s="54">
        <v>8.3070376159746306</v>
      </c>
      <c r="AI3" s="54">
        <v>8.1190498312768575</v>
      </c>
      <c r="AJ3" s="54">
        <v>6.7376102471207284</v>
      </c>
      <c r="AK3" s="54">
        <v>5.9897232099439481</v>
      </c>
      <c r="AL3" s="54">
        <v>5.587029530190275</v>
      </c>
      <c r="AM3" s="54">
        <v>8.5254191885939274</v>
      </c>
      <c r="AN3" s="54">
        <v>7.4763021168651962</v>
      </c>
      <c r="AO3" s="54">
        <v>4.3259294009041573</v>
      </c>
    </row>
    <row r="4" spans="1:41" x14ac:dyDescent="0.2">
      <c r="A4" s="52" t="s">
        <v>41</v>
      </c>
      <c r="B4" s="52">
        <v>2013</v>
      </c>
      <c r="C4" s="118" t="s">
        <v>56</v>
      </c>
      <c r="D4" s="117" t="s">
        <v>186</v>
      </c>
      <c r="E4" s="52" t="s">
        <v>40</v>
      </c>
      <c r="F4" s="52" t="s">
        <v>385</v>
      </c>
      <c r="G4" s="149">
        <v>0.26400000000000001</v>
      </c>
      <c r="H4" s="149">
        <v>0.46677212245908573</v>
      </c>
      <c r="I4" s="54">
        <v>0.46836359049407617</v>
      </c>
      <c r="J4" s="54">
        <v>0.51615258506001893</v>
      </c>
      <c r="K4" s="54">
        <v>0.49685867021660945</v>
      </c>
      <c r="L4" s="54">
        <v>0.51570176718321903</v>
      </c>
      <c r="M4" s="54">
        <v>0.518672590672419</v>
      </c>
      <c r="N4" s="54">
        <v>0.50188523052950473</v>
      </c>
      <c r="O4" s="54">
        <v>0.62394553827565713</v>
      </c>
      <c r="P4" s="54">
        <v>0.74773331296201884</v>
      </c>
      <c r="Q4" s="54">
        <v>0.65251348598457137</v>
      </c>
      <c r="R4" s="54">
        <v>0.77088000000000001</v>
      </c>
      <c r="S4" s="54">
        <v>0.85848000000000002</v>
      </c>
      <c r="T4" s="54">
        <v>0.84794599999999987</v>
      </c>
      <c r="U4" s="54">
        <v>0.82840099999999994</v>
      </c>
      <c r="V4" s="54">
        <v>0.82187499999999991</v>
      </c>
      <c r="W4" s="54">
        <v>0.93609399999999998</v>
      </c>
      <c r="X4" s="54">
        <v>0.81421999999999994</v>
      </c>
      <c r="Y4" s="54">
        <v>0.88511100000000009</v>
      </c>
      <c r="Z4" s="54">
        <v>0.77385800000000005</v>
      </c>
      <c r="AA4" s="54">
        <v>0.74593600000000004</v>
      </c>
      <c r="AB4" s="54">
        <v>0.79681299999999999</v>
      </c>
      <c r="AC4" s="54">
        <v>0.62541999999999998</v>
      </c>
      <c r="AD4" s="54">
        <v>0.68002599999999991</v>
      </c>
      <c r="AE4" s="54">
        <v>0.577986</v>
      </c>
      <c r="AF4" s="54">
        <v>0.54104500000000011</v>
      </c>
      <c r="AG4" s="54">
        <v>0.38211600000000001</v>
      </c>
      <c r="AH4" s="54">
        <v>0.31547500000000001</v>
      </c>
      <c r="AI4" s="54">
        <v>0.26127200000000006</v>
      </c>
      <c r="AJ4" s="54">
        <v>0.32882972999999999</v>
      </c>
      <c r="AK4" s="54">
        <v>0.29059000000000001</v>
      </c>
      <c r="AL4" s="54">
        <v>0.288159</v>
      </c>
      <c r="AM4" s="54">
        <v>0.30589999999999995</v>
      </c>
      <c r="AN4" s="54">
        <v>0.28268099999999996</v>
      </c>
      <c r="AO4" s="54">
        <v>0.26330411537869303</v>
      </c>
    </row>
    <row r="5" spans="1:41" ht="22.5" x14ac:dyDescent="0.2">
      <c r="A5" s="52" t="s">
        <v>41</v>
      </c>
      <c r="B5" s="52">
        <v>2013</v>
      </c>
      <c r="C5" s="118" t="s">
        <v>57</v>
      </c>
      <c r="D5" s="117" t="s">
        <v>187</v>
      </c>
      <c r="E5" s="52" t="s">
        <v>40</v>
      </c>
      <c r="F5" s="52" t="s">
        <v>385</v>
      </c>
      <c r="G5" s="149">
        <v>0.155</v>
      </c>
      <c r="H5" s="149">
        <v>0.16121748412234629</v>
      </c>
      <c r="I5" s="54">
        <v>0.12866395367456482</v>
      </c>
      <c r="J5" s="54">
        <v>0.11161210439239359</v>
      </c>
      <c r="K5" s="54">
        <v>0.11161210439239359</v>
      </c>
      <c r="L5" s="54">
        <v>0.12866395367456482</v>
      </c>
      <c r="M5" s="54">
        <v>0.11626260874207664</v>
      </c>
      <c r="N5" s="54">
        <v>0.11626260874207664</v>
      </c>
      <c r="O5" s="54">
        <v>8.2158910177734176E-2</v>
      </c>
      <c r="P5" s="54">
        <v>0.139515130490492</v>
      </c>
      <c r="Q5" s="54">
        <v>0.13486462614080896</v>
      </c>
      <c r="R5" s="54">
        <v>0.14881613918985814</v>
      </c>
      <c r="S5" s="54">
        <v>0.19842151891981083</v>
      </c>
      <c r="T5" s="54">
        <v>0.25112723488288557</v>
      </c>
      <c r="U5" s="54">
        <v>0.28368076533066705</v>
      </c>
      <c r="V5" s="54">
        <v>0.26171356378952881</v>
      </c>
      <c r="W5" s="54">
        <v>0.28655889262215939</v>
      </c>
      <c r="X5" s="54">
        <v>0.29888504200756827</v>
      </c>
      <c r="Y5" s="54">
        <v>0.21651798565391947</v>
      </c>
      <c r="Z5" s="54">
        <v>0.37278169272835293</v>
      </c>
      <c r="AA5" s="54">
        <v>0.25193937088505447</v>
      </c>
      <c r="AB5" s="54">
        <v>0.3230981043906887</v>
      </c>
      <c r="AC5" s="54">
        <v>0.21088123009942505</v>
      </c>
      <c r="AD5" s="54">
        <v>0.18162114804674764</v>
      </c>
      <c r="AE5" s="54">
        <v>0.22348931317058876</v>
      </c>
      <c r="AF5" s="54">
        <v>0.22177806615522896</v>
      </c>
      <c r="AG5" s="54">
        <v>0.24014136588280591</v>
      </c>
      <c r="AH5" s="54">
        <v>0.31738107195761323</v>
      </c>
      <c r="AI5" s="54">
        <v>0.11073022491869514</v>
      </c>
      <c r="AJ5" s="54">
        <v>0.53090306227378192</v>
      </c>
      <c r="AK5" s="54">
        <v>0.20689891242437897</v>
      </c>
      <c r="AL5" s="54">
        <v>0.18472082303416432</v>
      </c>
      <c r="AM5" s="54">
        <v>0.17397745015760294</v>
      </c>
      <c r="AN5" s="54">
        <v>0.14757892434238354</v>
      </c>
      <c r="AO5" s="54">
        <v>7.4503136459583633E-2</v>
      </c>
    </row>
    <row r="6" spans="1:41" ht="33.75" x14ac:dyDescent="0.2">
      <c r="A6" s="52" t="s">
        <v>41</v>
      </c>
      <c r="B6" s="52">
        <v>2013</v>
      </c>
      <c r="C6" s="118" t="s">
        <v>58</v>
      </c>
      <c r="D6" s="117" t="s">
        <v>188</v>
      </c>
      <c r="E6" s="52" t="s">
        <v>40</v>
      </c>
      <c r="F6" s="52" t="s">
        <v>385</v>
      </c>
      <c r="G6" s="149" t="s">
        <v>41</v>
      </c>
      <c r="H6" s="149">
        <v>0.28859612399999995</v>
      </c>
      <c r="I6" s="54">
        <v>2.2776191999999997E-2</v>
      </c>
      <c r="J6" s="54">
        <v>2.2776191999999997E-2</v>
      </c>
      <c r="K6" s="54">
        <v>2.2776191999999997E-2</v>
      </c>
      <c r="L6" s="54">
        <v>2.2776191999999997E-2</v>
      </c>
      <c r="M6" s="54">
        <v>2.2776191999999997E-2</v>
      </c>
      <c r="N6" s="54">
        <v>2.2776191999999997E-2</v>
      </c>
      <c r="O6" s="54">
        <v>2.2776191999999997E-2</v>
      </c>
      <c r="P6" s="54">
        <v>2.2776191999999997E-2</v>
      </c>
      <c r="Q6" s="54">
        <v>2.2776191999999997E-2</v>
      </c>
      <c r="R6" s="54">
        <v>2.2776191999999997E-2</v>
      </c>
      <c r="S6" s="54">
        <v>2.2776191999999997E-2</v>
      </c>
      <c r="T6" s="54">
        <v>2.2776191999999997E-2</v>
      </c>
      <c r="U6" s="54">
        <v>3.0982319999999998E-3</v>
      </c>
      <c r="V6" s="54">
        <v>3.0982319999999998E-3</v>
      </c>
      <c r="W6" s="54">
        <v>3.0982319999999998E-3</v>
      </c>
      <c r="X6" s="54">
        <v>3.0982319999999998E-3</v>
      </c>
      <c r="Y6" s="54">
        <v>3.0982319999999998E-3</v>
      </c>
      <c r="Z6" s="54">
        <v>3.0982319999999998E-3</v>
      </c>
      <c r="AA6" s="54">
        <v>3.0982319999999998E-3</v>
      </c>
      <c r="AB6" s="54">
        <v>3.0982319999999998E-3</v>
      </c>
      <c r="AC6" s="54">
        <v>3.0982319999999998E-3</v>
      </c>
      <c r="AD6" s="54">
        <v>3.0982319999999998E-3</v>
      </c>
      <c r="AE6" s="54">
        <v>3.0982319999999998E-3</v>
      </c>
      <c r="AF6" s="54">
        <v>3.0982319999999998E-3</v>
      </c>
      <c r="AG6" s="54">
        <v>3.0982319999999998E-3</v>
      </c>
      <c r="AH6" s="54">
        <v>3.0982319999999998E-3</v>
      </c>
      <c r="AI6" s="54">
        <v>3.0982319999999998E-3</v>
      </c>
      <c r="AJ6" s="54">
        <v>3.0982319999999998E-3</v>
      </c>
      <c r="AK6" s="54">
        <v>3.0982319999999998E-3</v>
      </c>
      <c r="AL6" s="54">
        <v>3.0982319999999998E-3</v>
      </c>
      <c r="AM6" s="54">
        <v>3.0982319999999998E-3</v>
      </c>
      <c r="AN6" s="54">
        <v>3.0982319999999998E-3</v>
      </c>
      <c r="AO6" s="54">
        <v>3.0982319999999998E-3</v>
      </c>
    </row>
    <row r="7" spans="1:41" ht="33.75" x14ac:dyDescent="0.2">
      <c r="A7" s="52" t="s">
        <v>41</v>
      </c>
      <c r="B7" s="52">
        <v>2013</v>
      </c>
      <c r="C7" s="118" t="s">
        <v>59</v>
      </c>
      <c r="D7" s="117" t="s">
        <v>189</v>
      </c>
      <c r="E7" s="52" t="s">
        <v>40</v>
      </c>
      <c r="F7" s="52" t="s">
        <v>385</v>
      </c>
      <c r="G7" s="149" t="s">
        <v>41</v>
      </c>
      <c r="H7" s="149">
        <v>2.0331417350332259</v>
      </c>
      <c r="I7" s="54">
        <v>2.0886811260224345</v>
      </c>
      <c r="J7" s="54">
        <v>2.3007343482708897</v>
      </c>
      <c r="K7" s="54">
        <v>2.2729935038357985</v>
      </c>
      <c r="L7" s="54">
        <v>2.7833074649328209</v>
      </c>
      <c r="M7" s="54">
        <v>2.6282372470584834</v>
      </c>
      <c r="N7" s="54">
        <v>2.6773931948853784</v>
      </c>
      <c r="O7" s="54">
        <v>3.0584597572239365</v>
      </c>
      <c r="P7" s="54">
        <v>3.1066640317807548</v>
      </c>
      <c r="Q7" s="54">
        <v>2.9970860617404744</v>
      </c>
      <c r="R7" s="54">
        <v>2.7146135725245211</v>
      </c>
      <c r="S7" s="54">
        <v>2.2692490061898294</v>
      </c>
      <c r="T7" s="54">
        <v>2.3568906394776903</v>
      </c>
      <c r="U7" s="54">
        <v>2.4310544311373907</v>
      </c>
      <c r="V7" s="54">
        <v>2.4562444423328413</v>
      </c>
      <c r="W7" s="54">
        <v>2.7982361607535089</v>
      </c>
      <c r="X7" s="54">
        <v>1.9450157236047037</v>
      </c>
      <c r="Y7" s="54">
        <v>1.9743681330433327</v>
      </c>
      <c r="Z7" s="54">
        <v>1.743375600069609</v>
      </c>
      <c r="AA7" s="54">
        <v>1.2499373934047611</v>
      </c>
      <c r="AB7" s="54">
        <v>1.6102028100071699</v>
      </c>
      <c r="AC7" s="54">
        <v>1.5993471855320227</v>
      </c>
      <c r="AD7" s="54">
        <v>1.8210958511710413</v>
      </c>
      <c r="AE7" s="54">
        <v>1.5067126476320165</v>
      </c>
      <c r="AF7" s="54">
        <v>1.0478609952761737</v>
      </c>
      <c r="AG7" s="54">
        <v>0.91479478714558426</v>
      </c>
      <c r="AH7" s="54">
        <v>1.0562556888711341</v>
      </c>
      <c r="AI7" s="54">
        <v>1.1354346661713581</v>
      </c>
      <c r="AJ7" s="54">
        <v>1.1062774903246713</v>
      </c>
      <c r="AK7" s="54">
        <v>1.1216371390711162</v>
      </c>
      <c r="AL7" s="54">
        <v>1.3067917326801679</v>
      </c>
      <c r="AM7" s="54">
        <v>1.2437792638202083</v>
      </c>
      <c r="AN7" s="54">
        <v>1.0203317480434471</v>
      </c>
      <c r="AO7" s="54">
        <v>0.97305336990018121</v>
      </c>
    </row>
    <row r="8" spans="1:41" ht="22.5" x14ac:dyDescent="0.2">
      <c r="A8" s="52" t="s">
        <v>41</v>
      </c>
      <c r="B8" s="52">
        <v>2013</v>
      </c>
      <c r="C8" s="118" t="s">
        <v>60</v>
      </c>
      <c r="D8" s="117" t="s">
        <v>190</v>
      </c>
      <c r="E8" s="52" t="s">
        <v>40</v>
      </c>
      <c r="F8" s="52" t="s">
        <v>385</v>
      </c>
      <c r="G8" s="149" t="s">
        <v>41</v>
      </c>
      <c r="H8" s="149">
        <v>0.58396316767290546</v>
      </c>
      <c r="I8" s="54">
        <v>0.45700217115560104</v>
      </c>
      <c r="J8" s="54">
        <v>0.44520470804236323</v>
      </c>
      <c r="K8" s="54">
        <v>0.46057518509601802</v>
      </c>
      <c r="L8" s="54">
        <v>0.47762733741735552</v>
      </c>
      <c r="M8" s="54">
        <v>0.45750159325222817</v>
      </c>
      <c r="N8" s="54">
        <v>0.42839366644618093</v>
      </c>
      <c r="O8" s="54">
        <v>0.43601680124585857</v>
      </c>
      <c r="P8" s="54">
        <v>0.432689742796381</v>
      </c>
      <c r="Q8" s="54">
        <v>0.49322127841534164</v>
      </c>
      <c r="R8" s="54">
        <v>0.60058857410278532</v>
      </c>
      <c r="S8" s="54">
        <v>0.61968618341576576</v>
      </c>
      <c r="T8" s="54">
        <v>0.57430345634488156</v>
      </c>
      <c r="U8" s="54">
        <v>0.55243561695098997</v>
      </c>
      <c r="V8" s="54">
        <v>0.54546634082389256</v>
      </c>
      <c r="W8" s="54">
        <v>0.57816033781394904</v>
      </c>
      <c r="X8" s="54">
        <v>0.45292351660587105</v>
      </c>
      <c r="Y8" s="54">
        <v>0.39915935233409594</v>
      </c>
      <c r="Z8" s="54">
        <v>0.41232262795758334</v>
      </c>
      <c r="AA8" s="54">
        <v>0.43852871854907483</v>
      </c>
      <c r="AB8" s="54">
        <v>0.4770640499508163</v>
      </c>
      <c r="AC8" s="54">
        <v>0.45638884085470449</v>
      </c>
      <c r="AD8" s="54">
        <v>0.4873891216788957</v>
      </c>
      <c r="AE8" s="54">
        <v>0.4500239385237586</v>
      </c>
      <c r="AF8" s="54">
        <v>0.46203473209011331</v>
      </c>
      <c r="AG8" s="54">
        <v>0.47837356224820871</v>
      </c>
      <c r="AH8" s="54">
        <v>0.49739214464712683</v>
      </c>
      <c r="AI8" s="54">
        <v>0.47008536993314398</v>
      </c>
      <c r="AJ8" s="54">
        <v>0.50645171621003215</v>
      </c>
      <c r="AK8" s="54">
        <v>0.50926151696053901</v>
      </c>
      <c r="AL8" s="54">
        <v>0.50868277632969572</v>
      </c>
      <c r="AM8" s="54">
        <v>0.52570709015775086</v>
      </c>
      <c r="AN8" s="54">
        <v>0.44915884672886652</v>
      </c>
      <c r="AO8" s="54">
        <v>0.43063127500093984</v>
      </c>
    </row>
    <row r="9" spans="1:41" ht="33.75" x14ac:dyDescent="0.2">
      <c r="A9" s="52" t="s">
        <v>41</v>
      </c>
      <c r="B9" s="52">
        <v>2013</v>
      </c>
      <c r="C9" s="118" t="s">
        <v>61</v>
      </c>
      <c r="D9" s="117" t="s">
        <v>191</v>
      </c>
      <c r="E9" s="52" t="s">
        <v>40</v>
      </c>
      <c r="F9" s="52" t="s">
        <v>385</v>
      </c>
      <c r="G9" s="149" t="s">
        <v>41</v>
      </c>
      <c r="H9" s="149">
        <v>3.7716610237688852E-2</v>
      </c>
      <c r="I9" s="54">
        <v>3.835898664943152E-2</v>
      </c>
      <c r="J9" s="54">
        <v>4.6679862544036013E-2</v>
      </c>
      <c r="K9" s="54">
        <v>5.6875147539609712E-2</v>
      </c>
      <c r="L9" s="54">
        <v>6.8802337165952229E-2</v>
      </c>
      <c r="M9" s="54">
        <v>7.7388683551296023E-2</v>
      </c>
      <c r="N9" s="54">
        <v>8.1826383052894927E-2</v>
      </c>
      <c r="O9" s="54">
        <v>9.2879721863939807E-2</v>
      </c>
      <c r="P9" s="54">
        <v>0.10426726351327965</v>
      </c>
      <c r="Q9" s="54">
        <v>0.11000739391946786</v>
      </c>
      <c r="R9" s="54">
        <v>0.12602903674912835</v>
      </c>
      <c r="S9" s="54">
        <v>0.12448979782564679</v>
      </c>
      <c r="T9" s="54">
        <v>0.11006423887629047</v>
      </c>
      <c r="U9" s="54">
        <v>0.10216760803647131</v>
      </c>
      <c r="V9" s="54">
        <v>9.2841509074861314E-2</v>
      </c>
      <c r="W9" s="54">
        <v>4.9942076460446752E-2</v>
      </c>
      <c r="X9" s="54">
        <v>3.1066188118699274E-2</v>
      </c>
      <c r="Y9" s="54">
        <v>1.181881955504464E-2</v>
      </c>
      <c r="Z9" s="54">
        <v>2.2016846356573416E-2</v>
      </c>
      <c r="AA9" s="54">
        <v>3.7483271974919546E-2</v>
      </c>
      <c r="AB9" s="54">
        <v>2.8431513362554513E-2</v>
      </c>
      <c r="AC9" s="54">
        <v>3.7702812381852184E-2</v>
      </c>
      <c r="AD9" s="54">
        <v>3.0795862609722929E-2</v>
      </c>
      <c r="AE9" s="54">
        <v>2.8095633528046712E-2</v>
      </c>
      <c r="AF9" s="54">
        <v>2.7493181691966167E-2</v>
      </c>
      <c r="AG9" s="54">
        <v>2.2063995976773797E-2</v>
      </c>
      <c r="AH9" s="54">
        <v>2.9158225480921382E-2</v>
      </c>
      <c r="AI9" s="54">
        <v>3.796102649345607E-2</v>
      </c>
      <c r="AJ9" s="54">
        <v>5.0017212792745923E-2</v>
      </c>
      <c r="AK9" s="54">
        <v>2.3442339059653872E-2</v>
      </c>
      <c r="AL9" s="54">
        <v>3.7543177342092761E-2</v>
      </c>
      <c r="AM9" s="54">
        <v>2.5130885076219186E-2</v>
      </c>
      <c r="AN9" s="54">
        <v>2.0941798408841875E-2</v>
      </c>
      <c r="AO9" s="54">
        <v>2.0071196572554201E-2</v>
      </c>
    </row>
    <row r="10" spans="1:41" ht="33.75" x14ac:dyDescent="0.2">
      <c r="A10" s="52" t="s">
        <v>41</v>
      </c>
      <c r="B10" s="52">
        <v>2013</v>
      </c>
      <c r="C10" s="118" t="s">
        <v>62</v>
      </c>
      <c r="D10" s="117" t="s">
        <v>192</v>
      </c>
      <c r="E10" s="52" t="s">
        <v>40</v>
      </c>
      <c r="F10" s="52" t="s">
        <v>385</v>
      </c>
      <c r="G10" s="149" t="s">
        <v>41</v>
      </c>
      <c r="H10" s="149">
        <v>1.5126019914771995</v>
      </c>
      <c r="I10" s="54">
        <v>1.5453941408430418</v>
      </c>
      <c r="J10" s="54">
        <v>1.3781920898714379</v>
      </c>
      <c r="K10" s="54">
        <v>1.4811628385456508</v>
      </c>
      <c r="L10" s="54">
        <v>1.5016839048495385</v>
      </c>
      <c r="M10" s="54">
        <v>1.5317044868309571</v>
      </c>
      <c r="N10" s="54">
        <v>1.5317277192281378</v>
      </c>
      <c r="O10" s="54">
        <v>1.6482517426917407</v>
      </c>
      <c r="P10" s="54">
        <v>1.672034929817765</v>
      </c>
      <c r="Q10" s="54">
        <v>1.7043110956061116</v>
      </c>
      <c r="R10" s="54">
        <v>2.0288865345045299</v>
      </c>
      <c r="S10" s="54">
        <v>1.9733486297041323</v>
      </c>
      <c r="T10" s="54">
        <v>1.6741831701139644</v>
      </c>
      <c r="U10" s="54">
        <v>1.6724793143460315</v>
      </c>
      <c r="V10" s="54">
        <v>1.4589862113527798</v>
      </c>
      <c r="W10" s="54">
        <v>1.7045792178017316</v>
      </c>
      <c r="X10" s="54">
        <v>1.4640078357261865</v>
      </c>
      <c r="Y10" s="54">
        <v>1.3213346134831476</v>
      </c>
      <c r="Z10" s="54">
        <v>1.2440385123597431</v>
      </c>
      <c r="AA10" s="54">
        <v>1.319037956864709</v>
      </c>
      <c r="AB10" s="54">
        <v>1.2879371417966738</v>
      </c>
      <c r="AC10" s="54">
        <v>1.1666165506753747</v>
      </c>
      <c r="AD10" s="54">
        <v>1.2433320597122783</v>
      </c>
      <c r="AE10" s="54">
        <v>1.3031253067413768</v>
      </c>
      <c r="AF10" s="54">
        <v>1.3832842475586937</v>
      </c>
      <c r="AG10" s="54">
        <v>1.4368839868414014</v>
      </c>
      <c r="AH10" s="54">
        <v>1.434281292678542</v>
      </c>
      <c r="AI10" s="54">
        <v>1.5353914367587096</v>
      </c>
      <c r="AJ10" s="54">
        <v>1.5816966812872411</v>
      </c>
      <c r="AK10" s="54">
        <v>1.4837796335221158</v>
      </c>
      <c r="AL10" s="54">
        <v>1.6109339620550438</v>
      </c>
      <c r="AM10" s="54">
        <v>1.4518148779444517</v>
      </c>
      <c r="AN10" s="54">
        <v>1.4498504743804601</v>
      </c>
      <c r="AO10" s="54">
        <v>1.3842415030704815</v>
      </c>
    </row>
    <row r="11" spans="1:41" ht="33.75" x14ac:dyDescent="0.2">
      <c r="A11" s="52" t="s">
        <v>41</v>
      </c>
      <c r="B11" s="52">
        <v>2013</v>
      </c>
      <c r="C11" s="118" t="s">
        <v>63</v>
      </c>
      <c r="D11" s="117" t="s">
        <v>193</v>
      </c>
      <c r="E11" s="52" t="s">
        <v>40</v>
      </c>
      <c r="F11" s="52" t="s">
        <v>385</v>
      </c>
      <c r="G11" s="149" t="s">
        <v>41</v>
      </c>
      <c r="H11" s="149">
        <v>3.3392436529122866</v>
      </c>
      <c r="I11" s="54">
        <v>3.1039618835778673</v>
      </c>
      <c r="J11" s="54">
        <v>1.833657528606796</v>
      </c>
      <c r="K11" s="54">
        <v>2.0606948627460562</v>
      </c>
      <c r="L11" s="54">
        <v>1.392345778205295</v>
      </c>
      <c r="M11" s="54">
        <v>1.6460971248981104</v>
      </c>
      <c r="N11" s="54">
        <v>1.7998897002304854</v>
      </c>
      <c r="O11" s="54">
        <v>1.9661670914945832</v>
      </c>
      <c r="P11" s="54">
        <v>1.7466136415857574</v>
      </c>
      <c r="Q11" s="54">
        <v>1.6729924389044386</v>
      </c>
      <c r="R11" s="54">
        <v>2.7477537622869712</v>
      </c>
      <c r="S11" s="54">
        <v>1.9164521836716357</v>
      </c>
      <c r="T11" s="54">
        <v>3.8856822329460257</v>
      </c>
      <c r="U11" s="54">
        <v>6.7711261218192593</v>
      </c>
      <c r="V11" s="54">
        <v>9.4036349445593856</v>
      </c>
      <c r="W11" s="54">
        <v>9.6198133138432436</v>
      </c>
      <c r="X11" s="54">
        <v>10.118883085809655</v>
      </c>
      <c r="Y11" s="54">
        <v>12.004881399494494</v>
      </c>
      <c r="Z11" s="54">
        <v>9.749764397811397</v>
      </c>
      <c r="AA11" s="54">
        <v>5.4479610465336243</v>
      </c>
      <c r="AB11" s="54">
        <v>4.5678690577555603</v>
      </c>
      <c r="AC11" s="54">
        <v>3.295191771023898</v>
      </c>
      <c r="AD11" s="54">
        <v>4.7969488562501965</v>
      </c>
      <c r="AE11" s="54">
        <v>5.2398458418602134</v>
      </c>
      <c r="AF11" s="54">
        <v>6.3784903820758085</v>
      </c>
      <c r="AG11" s="54">
        <v>6.4823492664365379</v>
      </c>
      <c r="AH11" s="54">
        <v>6.5760485395368979</v>
      </c>
      <c r="AI11" s="54">
        <v>5.5252885479059524</v>
      </c>
      <c r="AJ11" s="54">
        <v>4.7763317948534372</v>
      </c>
      <c r="AK11" s="54">
        <v>3.9399563721622495</v>
      </c>
      <c r="AL11" s="54">
        <v>3.6207977679264913</v>
      </c>
      <c r="AM11" s="54">
        <v>4.0580087177516591</v>
      </c>
      <c r="AN11" s="54">
        <v>4.0117566662969759</v>
      </c>
      <c r="AO11" s="54">
        <v>4.3259630806027785</v>
      </c>
    </row>
    <row r="12" spans="1:41" ht="33.75" x14ac:dyDescent="0.2">
      <c r="A12" s="52" t="s">
        <v>41</v>
      </c>
      <c r="B12" s="52">
        <v>2013</v>
      </c>
      <c r="C12" s="118" t="s">
        <v>64</v>
      </c>
      <c r="D12" s="117" t="s">
        <v>194</v>
      </c>
      <c r="E12" s="52" t="s">
        <v>40</v>
      </c>
      <c r="F12" s="52" t="s">
        <v>385</v>
      </c>
      <c r="G12" s="149" t="s">
        <v>41</v>
      </c>
      <c r="H12" s="149" t="s">
        <v>41</v>
      </c>
      <c r="I12" s="54" t="s">
        <v>41</v>
      </c>
      <c r="J12" s="54" t="s">
        <v>41</v>
      </c>
      <c r="K12" s="54" t="s">
        <v>41</v>
      </c>
      <c r="L12" s="54" t="s">
        <v>41</v>
      </c>
      <c r="M12" s="54" t="s">
        <v>41</v>
      </c>
      <c r="N12" s="54" t="s">
        <v>41</v>
      </c>
      <c r="O12" s="54" t="s">
        <v>41</v>
      </c>
      <c r="P12" s="54" t="s">
        <v>41</v>
      </c>
      <c r="Q12" s="54" t="s">
        <v>41</v>
      </c>
      <c r="R12" s="54" t="s">
        <v>41</v>
      </c>
      <c r="S12" s="54" t="s">
        <v>41</v>
      </c>
      <c r="T12" s="54" t="s">
        <v>41</v>
      </c>
      <c r="U12" s="54" t="s">
        <v>41</v>
      </c>
      <c r="V12" s="54" t="s">
        <v>41</v>
      </c>
      <c r="W12" s="54" t="s">
        <v>41</v>
      </c>
      <c r="X12" s="54" t="s">
        <v>41</v>
      </c>
      <c r="Y12" s="54" t="s">
        <v>41</v>
      </c>
      <c r="Z12" s="54" t="s">
        <v>41</v>
      </c>
      <c r="AA12" s="54" t="s">
        <v>41</v>
      </c>
      <c r="AB12" s="54" t="s">
        <v>41</v>
      </c>
      <c r="AC12" s="54" t="s">
        <v>41</v>
      </c>
      <c r="AD12" s="54" t="s">
        <v>41</v>
      </c>
      <c r="AE12" s="54" t="s">
        <v>41</v>
      </c>
      <c r="AF12" s="54" t="s">
        <v>41</v>
      </c>
      <c r="AG12" s="54" t="s">
        <v>41</v>
      </c>
      <c r="AH12" s="54" t="s">
        <v>41</v>
      </c>
      <c r="AI12" s="54" t="s">
        <v>41</v>
      </c>
      <c r="AJ12" s="54" t="s">
        <v>41</v>
      </c>
      <c r="AK12" s="54" t="s">
        <v>41</v>
      </c>
      <c r="AL12" s="54" t="s">
        <v>41</v>
      </c>
      <c r="AM12" s="54" t="s">
        <v>41</v>
      </c>
      <c r="AN12" s="54" t="s">
        <v>41</v>
      </c>
      <c r="AO12" s="54" t="s">
        <v>41</v>
      </c>
    </row>
    <row r="13" spans="1:41" ht="33.75" x14ac:dyDescent="0.2">
      <c r="A13" s="52" t="s">
        <v>41</v>
      </c>
      <c r="B13" s="52">
        <v>2013</v>
      </c>
      <c r="C13" s="118" t="s">
        <v>65</v>
      </c>
      <c r="D13" s="117" t="s">
        <v>195</v>
      </c>
      <c r="E13" s="52" t="s">
        <v>40</v>
      </c>
      <c r="F13" s="52" t="s">
        <v>385</v>
      </c>
      <c r="G13" s="149">
        <v>9.2070000000000007</v>
      </c>
      <c r="H13" s="149">
        <v>1.2867798030090472</v>
      </c>
      <c r="I13" s="54">
        <v>1.5914385619029474</v>
      </c>
      <c r="J13" s="54">
        <v>1.45689462656917</v>
      </c>
      <c r="K13" s="54">
        <v>1.5153428099633373</v>
      </c>
      <c r="L13" s="54">
        <v>1.5891576251988984</v>
      </c>
      <c r="M13" s="54">
        <v>1.627422746886106</v>
      </c>
      <c r="N13" s="54">
        <v>1.5732080683935978</v>
      </c>
      <c r="O13" s="54">
        <v>1.7028708385855462</v>
      </c>
      <c r="P13" s="54">
        <v>1.7718693691725211</v>
      </c>
      <c r="Q13" s="54">
        <v>1.7921372475574684</v>
      </c>
      <c r="R13" s="54">
        <v>2.031734661662711</v>
      </c>
      <c r="S13" s="54">
        <v>2.2413968171928249</v>
      </c>
      <c r="T13" s="54">
        <v>1.9346811527257342</v>
      </c>
      <c r="U13" s="54">
        <v>1.6218986630895593</v>
      </c>
      <c r="V13" s="54">
        <v>1.4876691788264156</v>
      </c>
      <c r="W13" s="54">
        <v>1.6940644720344422</v>
      </c>
      <c r="X13" s="54">
        <v>1.5044481864841759</v>
      </c>
      <c r="Y13" s="54">
        <v>1.6119957669758374</v>
      </c>
      <c r="Z13" s="54">
        <v>1.5139661891939884</v>
      </c>
      <c r="AA13" s="54">
        <v>1.1176233036060013</v>
      </c>
      <c r="AB13" s="54">
        <v>1.0654036449130964</v>
      </c>
      <c r="AC13" s="54">
        <v>0.97588489391777911</v>
      </c>
      <c r="AD13" s="54">
        <v>0.99798060316394532</v>
      </c>
      <c r="AE13" s="54">
        <v>1.029474056635183</v>
      </c>
      <c r="AF13" s="54">
        <v>1.0783817123593757</v>
      </c>
      <c r="AG13" s="54">
        <v>0.97048847058544907</v>
      </c>
      <c r="AH13" s="54">
        <v>1.0164942020956227</v>
      </c>
      <c r="AI13" s="54">
        <v>1.10793209748643</v>
      </c>
      <c r="AJ13" s="54">
        <v>1.1610135937476391</v>
      </c>
      <c r="AK13" s="54">
        <v>1.1244261119913097</v>
      </c>
      <c r="AL13" s="54">
        <v>1.0575809687156772</v>
      </c>
      <c r="AM13" s="54">
        <v>1.0719418062518382</v>
      </c>
      <c r="AN13" s="54">
        <v>1.0791142844508481</v>
      </c>
      <c r="AO13" s="54">
        <v>1.0153584874133457</v>
      </c>
    </row>
    <row r="14" spans="1:41" x14ac:dyDescent="0.2">
      <c r="A14" s="52" t="s">
        <v>41</v>
      </c>
      <c r="B14" s="52">
        <v>2013</v>
      </c>
      <c r="C14" s="118" t="s">
        <v>66</v>
      </c>
      <c r="D14" s="117" t="s">
        <v>196</v>
      </c>
      <c r="E14" s="52" t="s">
        <v>40</v>
      </c>
      <c r="F14" s="52" t="s">
        <v>385</v>
      </c>
      <c r="G14" s="149">
        <v>1.5780000000000001</v>
      </c>
      <c r="H14" s="149">
        <v>0.87816788192657302</v>
      </c>
      <c r="I14" s="54">
        <v>0.85467695806019717</v>
      </c>
      <c r="J14" s="54">
        <v>0.78914657448734382</v>
      </c>
      <c r="K14" s="54">
        <v>0.74154785223761965</v>
      </c>
      <c r="L14" s="54">
        <v>0.78017898731387014</v>
      </c>
      <c r="M14" s="54">
        <v>0.78886279747915122</v>
      </c>
      <c r="N14" s="54">
        <v>0.87042719252355083</v>
      </c>
      <c r="O14" s="54">
        <v>0.88707368803742759</v>
      </c>
      <c r="P14" s="54">
        <v>0.9579767380903248</v>
      </c>
      <c r="Q14" s="54">
        <v>1.0253372153879026</v>
      </c>
      <c r="R14" s="54">
        <v>1.0897369749126691</v>
      </c>
      <c r="S14" s="54">
        <v>1.091393091947011</v>
      </c>
      <c r="T14" s="54">
        <v>1.0222124132199812</v>
      </c>
      <c r="U14" s="54">
        <v>1.0213974525020546</v>
      </c>
      <c r="V14" s="54">
        <v>1.0320995143844951</v>
      </c>
      <c r="W14" s="54">
        <v>1.0342352123451577</v>
      </c>
      <c r="X14" s="54">
        <v>1.1245296354151326</v>
      </c>
      <c r="Y14" s="54">
        <v>1.2089336708995901</v>
      </c>
      <c r="Z14" s="54">
        <v>1.2358626461519224</v>
      </c>
      <c r="AA14" s="54">
        <v>1.0430372662369274</v>
      </c>
      <c r="AB14" s="54">
        <v>0.9157718026185</v>
      </c>
      <c r="AC14" s="54">
        <v>0.92550163543753661</v>
      </c>
      <c r="AD14" s="54">
        <v>0.93094552346680226</v>
      </c>
      <c r="AE14" s="54">
        <v>0.97589059004642309</v>
      </c>
      <c r="AF14" s="54">
        <v>1.0341797370264554</v>
      </c>
      <c r="AG14" s="54">
        <v>1.1433454701744379</v>
      </c>
      <c r="AH14" s="54">
        <v>1.2429804821780004</v>
      </c>
      <c r="AI14" s="54">
        <v>1.345547009061</v>
      </c>
      <c r="AJ14" s="54">
        <v>1.451182154804</v>
      </c>
      <c r="AK14" s="54">
        <v>1.489709748558</v>
      </c>
      <c r="AL14" s="54">
        <v>0.54415113455300002</v>
      </c>
      <c r="AM14" s="54">
        <v>0.56752715996700009</v>
      </c>
      <c r="AN14" s="54">
        <v>1.3359207308319998</v>
      </c>
      <c r="AO14" s="54">
        <v>1.5230238224609998</v>
      </c>
    </row>
    <row r="15" spans="1:41" x14ac:dyDescent="0.2">
      <c r="A15" s="52" t="s">
        <v>41</v>
      </c>
      <c r="B15" s="52">
        <v>2013</v>
      </c>
      <c r="C15" s="118" t="s">
        <v>67</v>
      </c>
      <c r="D15" s="117" t="s">
        <v>197</v>
      </c>
      <c r="E15" s="52" t="s">
        <v>40</v>
      </c>
      <c r="F15" s="52" t="s">
        <v>385</v>
      </c>
      <c r="G15" s="149" t="s">
        <v>41</v>
      </c>
      <c r="H15" s="149">
        <v>7.9815118975860161E-2</v>
      </c>
      <c r="I15" s="54">
        <v>7.2385758876698E-2</v>
      </c>
      <c r="J15" s="54">
        <v>7.1752595607299685E-2</v>
      </c>
      <c r="K15" s="54">
        <v>6.1714154100576069E-2</v>
      </c>
      <c r="L15" s="54">
        <v>6.413428411091758E-2</v>
      </c>
      <c r="M15" s="54">
        <v>7.541717713697943E-2</v>
      </c>
      <c r="N15" s="54">
        <v>8.0690409596257451E-2</v>
      </c>
      <c r="O15" s="54">
        <v>8.4777645040897673E-2</v>
      </c>
      <c r="P15" s="54">
        <v>9.3709106501475237E-2</v>
      </c>
      <c r="Q15" s="54">
        <v>0.10613969379473433</v>
      </c>
      <c r="R15" s="54">
        <v>0.11484684000023039</v>
      </c>
      <c r="S15" s="54">
        <v>0.11410797152601894</v>
      </c>
      <c r="T15" s="54">
        <v>0.11308310436495925</v>
      </c>
      <c r="U15" s="54">
        <v>0.11737681217098121</v>
      </c>
      <c r="V15" s="54">
        <v>0.11047569799165442</v>
      </c>
      <c r="W15" s="54">
        <v>0.13018925967733233</v>
      </c>
      <c r="X15" s="54">
        <v>0.15744290239924247</v>
      </c>
      <c r="Y15" s="54">
        <v>0.14085683733230822</v>
      </c>
      <c r="Z15" s="54">
        <v>0.13160709432070186</v>
      </c>
      <c r="AA15" s="54">
        <v>0.11021544997057199</v>
      </c>
      <c r="AB15" s="54">
        <v>8.169271431672806E-2</v>
      </c>
      <c r="AC15" s="54">
        <v>3.7296699993197999E-2</v>
      </c>
      <c r="AD15" s="54">
        <v>2.2253627746594309E-2</v>
      </c>
      <c r="AE15" s="54">
        <v>1.943595084312056E-2</v>
      </c>
      <c r="AF15" s="54">
        <v>1.8868605599093365E-2</v>
      </c>
      <c r="AG15" s="54">
        <v>2.0366115970239837E-2</v>
      </c>
      <c r="AH15" s="54">
        <v>2.1832248034999998E-2</v>
      </c>
      <c r="AI15" s="54">
        <v>2.0667713689999999E-2</v>
      </c>
      <c r="AJ15" s="54">
        <v>2.2754092565999997E-2</v>
      </c>
      <c r="AK15" s="54">
        <v>2.7626540435999998E-2</v>
      </c>
      <c r="AL15" s="54">
        <v>2.0289293980000005E-2</v>
      </c>
      <c r="AM15" s="54">
        <v>3.2983175231000014E-2</v>
      </c>
      <c r="AN15" s="54">
        <v>3.357981016900001E-2</v>
      </c>
      <c r="AO15" s="54">
        <v>3.9007721216999997E-2</v>
      </c>
    </row>
    <row r="16" spans="1:41" x14ac:dyDescent="0.2">
      <c r="A16" s="52" t="s">
        <v>41</v>
      </c>
      <c r="B16" s="52">
        <v>2013</v>
      </c>
      <c r="C16" s="118" t="s">
        <v>68</v>
      </c>
      <c r="D16" s="117" t="s">
        <v>198</v>
      </c>
      <c r="E16" s="52" t="s">
        <v>40</v>
      </c>
      <c r="F16" s="52" t="s">
        <v>385</v>
      </c>
      <c r="G16" s="149">
        <v>33.465952176096209</v>
      </c>
      <c r="H16" s="149">
        <v>37.057851617292428</v>
      </c>
      <c r="I16" s="54">
        <v>38.1585115393734</v>
      </c>
      <c r="J16" s="54">
        <v>38.882695054120084</v>
      </c>
      <c r="K16" s="54">
        <v>36.978983534691125</v>
      </c>
      <c r="L16" s="54">
        <v>36.078297159513951</v>
      </c>
      <c r="M16" s="54">
        <v>35.95454608014051</v>
      </c>
      <c r="N16" s="54">
        <v>34.603221885491351</v>
      </c>
      <c r="O16" s="54">
        <v>31.423798460765884</v>
      </c>
      <c r="P16" s="54">
        <v>30.320324733559719</v>
      </c>
      <c r="Q16" s="54">
        <v>27.367087126192228</v>
      </c>
      <c r="R16" s="54">
        <v>21.371499829967306</v>
      </c>
      <c r="S16" s="54">
        <v>19.203394464265067</v>
      </c>
      <c r="T16" s="54">
        <v>16.544877656018929</v>
      </c>
      <c r="U16" s="54">
        <v>14.509484861357498</v>
      </c>
      <c r="V16" s="54">
        <v>13.25814807219593</v>
      </c>
      <c r="W16" s="54">
        <v>12.332695929101357</v>
      </c>
      <c r="X16" s="54">
        <v>11.627377611825203</v>
      </c>
      <c r="Y16" s="54">
        <v>11.182789209482866</v>
      </c>
      <c r="Z16" s="54">
        <v>11.028651681695255</v>
      </c>
      <c r="AA16" s="54">
        <v>10.610769886123753</v>
      </c>
      <c r="AB16" s="54">
        <v>10.371318736102012</v>
      </c>
      <c r="AC16" s="54">
        <v>10.872976702919093</v>
      </c>
      <c r="AD16" s="54">
        <v>11.134988968218764</v>
      </c>
      <c r="AE16" s="54">
        <v>11.909463537385093</v>
      </c>
      <c r="AF16" s="54">
        <v>12.533673828441762</v>
      </c>
      <c r="AG16" s="54">
        <v>12.887532086430641</v>
      </c>
      <c r="AH16" s="54">
        <v>13.181570015172561</v>
      </c>
      <c r="AI16" s="54">
        <v>13.34079207981029</v>
      </c>
      <c r="AJ16" s="54">
        <v>13.504198208435106</v>
      </c>
      <c r="AK16" s="54">
        <v>12.761820604659466</v>
      </c>
      <c r="AL16" s="54">
        <v>9.7894442833858513</v>
      </c>
      <c r="AM16" s="54">
        <v>9.5029216589205916</v>
      </c>
      <c r="AN16" s="54">
        <v>8.8790227554667265</v>
      </c>
      <c r="AO16" s="54">
        <v>9.6755555023959392</v>
      </c>
    </row>
    <row r="17" spans="1:41" x14ac:dyDescent="0.2">
      <c r="A17" s="52" t="s">
        <v>41</v>
      </c>
      <c r="B17" s="52">
        <v>2013</v>
      </c>
      <c r="C17" s="118" t="s">
        <v>69</v>
      </c>
      <c r="D17" s="117" t="s">
        <v>199</v>
      </c>
      <c r="E17" s="52" t="s">
        <v>40</v>
      </c>
      <c r="F17" s="52" t="s">
        <v>385</v>
      </c>
      <c r="G17" s="149">
        <v>3.1516265452294334</v>
      </c>
      <c r="H17" s="149">
        <v>3.688435365700371</v>
      </c>
      <c r="I17" s="54">
        <v>4.0779507169728939</v>
      </c>
      <c r="J17" s="54">
        <v>4.0854183271631594</v>
      </c>
      <c r="K17" s="54">
        <v>3.518626874116022</v>
      </c>
      <c r="L17" s="54">
        <v>3.4261138544077632</v>
      </c>
      <c r="M17" s="54">
        <v>3.2623674255628767</v>
      </c>
      <c r="N17" s="54">
        <v>4.0873270222064768</v>
      </c>
      <c r="O17" s="54">
        <v>4.2700737646501103</v>
      </c>
      <c r="P17" s="54">
        <v>5.5644760853029664</v>
      </c>
      <c r="Q17" s="54">
        <v>6.1784364481502489</v>
      </c>
      <c r="R17" s="54">
        <v>7.9454960379906119</v>
      </c>
      <c r="S17" s="54">
        <v>8.435967287373451</v>
      </c>
      <c r="T17" s="54">
        <v>8.6406345323067768</v>
      </c>
      <c r="U17" s="54">
        <v>8.9610918358460818</v>
      </c>
      <c r="V17" s="54">
        <v>9.9932511783188183</v>
      </c>
      <c r="W17" s="54">
        <v>10.51391621938409</v>
      </c>
      <c r="X17" s="54">
        <v>11.083650389452824</v>
      </c>
      <c r="Y17" s="54">
        <v>11.742636954285153</v>
      </c>
      <c r="Z17" s="54">
        <v>10.128577393209879</v>
      </c>
      <c r="AA17" s="54">
        <v>9.1771579772548506</v>
      </c>
      <c r="AB17" s="54">
        <v>7.9641630926148324</v>
      </c>
      <c r="AC17" s="54">
        <v>7.3843127724487534</v>
      </c>
      <c r="AD17" s="54">
        <v>6.9982146473417188</v>
      </c>
      <c r="AE17" s="54">
        <v>7.1815417103589301</v>
      </c>
      <c r="AF17" s="54">
        <v>7.67205211660219</v>
      </c>
      <c r="AG17" s="54">
        <v>8.5914066117796217</v>
      </c>
      <c r="AH17" s="54">
        <v>8.5319761900309405</v>
      </c>
      <c r="AI17" s="54">
        <v>8.5386521146365482</v>
      </c>
      <c r="AJ17" s="54">
        <v>8.8330435803386038</v>
      </c>
      <c r="AK17" s="54">
        <v>8.1489434308153061</v>
      </c>
      <c r="AL17" s="54">
        <v>7.5615628025809585</v>
      </c>
      <c r="AM17" s="54">
        <v>7.6277798714960774</v>
      </c>
      <c r="AN17" s="54">
        <v>8.4982127598364769</v>
      </c>
      <c r="AO17" s="54">
        <v>7.9488159349761203</v>
      </c>
    </row>
    <row r="18" spans="1:41" ht="22.5" x14ac:dyDescent="0.2">
      <c r="A18" s="52" t="s">
        <v>41</v>
      </c>
      <c r="B18" s="52">
        <v>2013</v>
      </c>
      <c r="C18" s="118" t="s">
        <v>70</v>
      </c>
      <c r="D18" s="117" t="s">
        <v>200</v>
      </c>
      <c r="E18" s="52" t="s">
        <v>40</v>
      </c>
      <c r="F18" s="52" t="s">
        <v>385</v>
      </c>
      <c r="G18" s="149">
        <v>14.068011055558703</v>
      </c>
      <c r="H18" s="149">
        <v>15.122113108176288</v>
      </c>
      <c r="I18" s="54">
        <v>15.25979237408915</v>
      </c>
      <c r="J18" s="54">
        <v>17.756575714519297</v>
      </c>
      <c r="K18" s="54">
        <v>17.938786168286111</v>
      </c>
      <c r="L18" s="54">
        <v>18.373386990190475</v>
      </c>
      <c r="M18" s="54">
        <v>17.655293657323309</v>
      </c>
      <c r="N18" s="54">
        <v>22.758221801414962</v>
      </c>
      <c r="O18" s="54">
        <v>22.148595589559825</v>
      </c>
      <c r="P18" s="54">
        <v>28.559369329737397</v>
      </c>
      <c r="Q18" s="54">
        <v>32.244588707867663</v>
      </c>
      <c r="R18" s="54">
        <v>36.762733876478748</v>
      </c>
      <c r="S18" s="54">
        <v>38.010964682864731</v>
      </c>
      <c r="T18" s="54">
        <v>36.551943863523952</v>
      </c>
      <c r="U18" s="54">
        <v>36.103270684398765</v>
      </c>
      <c r="V18" s="54">
        <v>37.648475817447618</v>
      </c>
      <c r="W18" s="54">
        <v>39.243401270196387</v>
      </c>
      <c r="X18" s="54">
        <v>39.412582336521332</v>
      </c>
      <c r="Y18" s="54">
        <v>39.319574709154551</v>
      </c>
      <c r="Z18" s="54">
        <v>33.772532240270536</v>
      </c>
      <c r="AA18" s="54">
        <v>27.780429125369277</v>
      </c>
      <c r="AB18" s="54">
        <v>24.218863690454747</v>
      </c>
      <c r="AC18" s="54">
        <v>22.35486883586497</v>
      </c>
      <c r="AD18" s="54">
        <v>20.471182996133198</v>
      </c>
      <c r="AE18" s="54">
        <v>20.898081834313476</v>
      </c>
      <c r="AF18" s="54">
        <v>21.03508242329255</v>
      </c>
      <c r="AG18" s="54">
        <v>20.308209887545608</v>
      </c>
      <c r="AH18" s="54">
        <v>19.463756416694071</v>
      </c>
      <c r="AI18" s="54">
        <v>17.429855846058768</v>
      </c>
      <c r="AJ18" s="54">
        <v>15.929691578570807</v>
      </c>
      <c r="AK18" s="54">
        <v>13.658058339755753</v>
      </c>
      <c r="AL18" s="54">
        <v>9.3932558569063964</v>
      </c>
      <c r="AM18" s="54">
        <v>8.2755784749072401</v>
      </c>
      <c r="AN18" s="54">
        <v>7.8049215089997013</v>
      </c>
      <c r="AO18" s="54">
        <v>7.3196698383043799</v>
      </c>
    </row>
    <row r="19" spans="1:41" x14ac:dyDescent="0.2">
      <c r="A19" s="52" t="s">
        <v>41</v>
      </c>
      <c r="B19" s="52">
        <v>2013</v>
      </c>
      <c r="C19" s="118" t="s">
        <v>71</v>
      </c>
      <c r="D19" s="117" t="s">
        <v>201</v>
      </c>
      <c r="E19" s="52" t="s">
        <v>40</v>
      </c>
      <c r="F19" s="52" t="s">
        <v>385</v>
      </c>
      <c r="G19" s="149">
        <v>3.119767491212409E-2</v>
      </c>
      <c r="H19" s="149">
        <v>2.8030250375978259E-2</v>
      </c>
      <c r="I19" s="54">
        <v>3.1862058436894249E-2</v>
      </c>
      <c r="J19" s="54">
        <v>3.2989343627190519E-2</v>
      </c>
      <c r="K19" s="54">
        <v>3.0813075206887801E-2</v>
      </c>
      <c r="L19" s="54">
        <v>2.8694602062736788E-2</v>
      </c>
      <c r="M19" s="54">
        <v>2.771899651918833E-2</v>
      </c>
      <c r="N19" s="54">
        <v>3.0210913290807308E-2</v>
      </c>
      <c r="O19" s="54">
        <v>3.0386604441896323E-2</v>
      </c>
      <c r="P19" s="54">
        <v>3.4717497969495401E-2</v>
      </c>
      <c r="Q19" s="54">
        <v>3.8030350787025179E-2</v>
      </c>
      <c r="R19" s="54">
        <v>5.3865456141965161E-2</v>
      </c>
      <c r="S19" s="54">
        <v>5.8354575533580491E-2</v>
      </c>
      <c r="T19" s="54">
        <v>5.697324913680115E-2</v>
      </c>
      <c r="U19" s="54">
        <v>5.9451218893259869E-2</v>
      </c>
      <c r="V19" s="54">
        <v>5.4772677790909649E-2</v>
      </c>
      <c r="W19" s="54">
        <v>5.0028300239335806E-2</v>
      </c>
      <c r="X19" s="54">
        <v>4.7228804744862761E-2</v>
      </c>
      <c r="Y19" s="54">
        <v>4.5389456730537958E-2</v>
      </c>
      <c r="Z19" s="54">
        <v>4.5716731671996851E-2</v>
      </c>
      <c r="AA19" s="54">
        <v>3.9949941521263035E-2</v>
      </c>
      <c r="AB19" s="54">
        <v>3.4604508320563311E-2</v>
      </c>
      <c r="AC19" s="54">
        <v>3.1332270788991444E-2</v>
      </c>
      <c r="AD19" s="54">
        <v>2.7355460276578949E-2</v>
      </c>
      <c r="AE19" s="54">
        <v>2.6374732895539238E-2</v>
      </c>
      <c r="AF19" s="54">
        <v>2.5014660961798892E-2</v>
      </c>
      <c r="AG19" s="54">
        <v>2.4433552698307579E-2</v>
      </c>
      <c r="AH19" s="54">
        <v>2.4788612614203381E-2</v>
      </c>
      <c r="AI19" s="54">
        <v>2.3829755552208523E-2</v>
      </c>
      <c r="AJ19" s="54">
        <v>2.1636886202105615E-2</v>
      </c>
      <c r="AK19" s="54">
        <v>2.0443519812003545E-2</v>
      </c>
      <c r="AL19" s="54">
        <v>1.4671501106810215E-2</v>
      </c>
      <c r="AM19" s="54">
        <v>1.3441900610372358E-2</v>
      </c>
      <c r="AN19" s="54">
        <v>1.3115793475032101E-2</v>
      </c>
      <c r="AO19" s="54">
        <v>1.4799321111690788E-2</v>
      </c>
    </row>
    <row r="20" spans="1:41" x14ac:dyDescent="0.2">
      <c r="A20" s="52" t="s">
        <v>41</v>
      </c>
      <c r="B20" s="52">
        <v>2013</v>
      </c>
      <c r="C20" s="118" t="s">
        <v>72</v>
      </c>
      <c r="D20" s="117" t="s">
        <v>202</v>
      </c>
      <c r="E20" s="52" t="s">
        <v>40</v>
      </c>
      <c r="F20" s="52" t="s">
        <v>385</v>
      </c>
      <c r="G20" s="149" t="s">
        <v>384</v>
      </c>
      <c r="H20" s="149" t="s">
        <v>384</v>
      </c>
      <c r="I20" s="54" t="s">
        <v>384</v>
      </c>
      <c r="J20" s="54" t="s">
        <v>384</v>
      </c>
      <c r="K20" s="54" t="s">
        <v>384</v>
      </c>
      <c r="L20" s="54" t="s">
        <v>384</v>
      </c>
      <c r="M20" s="54" t="s">
        <v>384</v>
      </c>
      <c r="N20" s="54" t="s">
        <v>384</v>
      </c>
      <c r="O20" s="54" t="s">
        <v>384</v>
      </c>
      <c r="P20" s="54" t="s">
        <v>384</v>
      </c>
      <c r="Q20" s="54" t="s">
        <v>384</v>
      </c>
      <c r="R20" s="54" t="s">
        <v>384</v>
      </c>
      <c r="S20" s="54" t="s">
        <v>384</v>
      </c>
      <c r="T20" s="54" t="s">
        <v>384</v>
      </c>
      <c r="U20" s="54" t="s">
        <v>384</v>
      </c>
      <c r="V20" s="54" t="s">
        <v>384</v>
      </c>
      <c r="W20" s="54" t="s">
        <v>384</v>
      </c>
      <c r="X20" s="54" t="s">
        <v>384</v>
      </c>
      <c r="Y20" s="54" t="s">
        <v>384</v>
      </c>
      <c r="Z20" s="54" t="s">
        <v>384</v>
      </c>
      <c r="AA20" s="54" t="s">
        <v>384</v>
      </c>
      <c r="AB20" s="54" t="s">
        <v>384</v>
      </c>
      <c r="AC20" s="54" t="s">
        <v>384</v>
      </c>
      <c r="AD20" s="54" t="s">
        <v>384</v>
      </c>
      <c r="AE20" s="54" t="s">
        <v>384</v>
      </c>
      <c r="AF20" s="54" t="s">
        <v>384</v>
      </c>
      <c r="AG20" s="54" t="s">
        <v>384</v>
      </c>
      <c r="AH20" s="54" t="s">
        <v>384</v>
      </c>
      <c r="AI20" s="54" t="s">
        <v>384</v>
      </c>
      <c r="AJ20" s="54" t="s">
        <v>384</v>
      </c>
      <c r="AK20" s="54" t="s">
        <v>384</v>
      </c>
      <c r="AL20" s="54" t="s">
        <v>384</v>
      </c>
      <c r="AM20" s="54" t="s">
        <v>384</v>
      </c>
      <c r="AN20" s="54" t="s">
        <v>384</v>
      </c>
      <c r="AO20" s="54" t="s">
        <v>384</v>
      </c>
    </row>
    <row r="21" spans="1:41" ht="22.5" x14ac:dyDescent="0.2">
      <c r="A21" s="52" t="s">
        <v>41</v>
      </c>
      <c r="B21" s="52">
        <v>2013</v>
      </c>
      <c r="C21" s="118" t="s">
        <v>73</v>
      </c>
      <c r="D21" s="117" t="s">
        <v>203</v>
      </c>
      <c r="E21" s="52" t="s">
        <v>40</v>
      </c>
      <c r="F21" s="52" t="s">
        <v>385</v>
      </c>
      <c r="G21" s="149" t="s">
        <v>384</v>
      </c>
      <c r="H21" s="149" t="s">
        <v>384</v>
      </c>
      <c r="I21" s="54" t="s">
        <v>384</v>
      </c>
      <c r="J21" s="54" t="s">
        <v>384</v>
      </c>
      <c r="K21" s="54" t="s">
        <v>384</v>
      </c>
      <c r="L21" s="54" t="s">
        <v>384</v>
      </c>
      <c r="M21" s="54" t="s">
        <v>384</v>
      </c>
      <c r="N21" s="54" t="s">
        <v>384</v>
      </c>
      <c r="O21" s="54" t="s">
        <v>384</v>
      </c>
      <c r="P21" s="54" t="s">
        <v>384</v>
      </c>
      <c r="Q21" s="54" t="s">
        <v>384</v>
      </c>
      <c r="R21" s="54" t="s">
        <v>384</v>
      </c>
      <c r="S21" s="54" t="s">
        <v>384</v>
      </c>
      <c r="T21" s="54" t="s">
        <v>384</v>
      </c>
      <c r="U21" s="54" t="s">
        <v>384</v>
      </c>
      <c r="V21" s="54" t="s">
        <v>384</v>
      </c>
      <c r="W21" s="54" t="s">
        <v>384</v>
      </c>
      <c r="X21" s="54" t="s">
        <v>384</v>
      </c>
      <c r="Y21" s="54" t="s">
        <v>384</v>
      </c>
      <c r="Z21" s="54" t="s">
        <v>384</v>
      </c>
      <c r="AA21" s="54" t="s">
        <v>384</v>
      </c>
      <c r="AB21" s="54" t="s">
        <v>384</v>
      </c>
      <c r="AC21" s="54" t="s">
        <v>384</v>
      </c>
      <c r="AD21" s="54" t="s">
        <v>384</v>
      </c>
      <c r="AE21" s="54" t="s">
        <v>384</v>
      </c>
      <c r="AF21" s="54" t="s">
        <v>384</v>
      </c>
      <c r="AG21" s="54" t="s">
        <v>384</v>
      </c>
      <c r="AH21" s="54" t="s">
        <v>384</v>
      </c>
      <c r="AI21" s="54" t="s">
        <v>384</v>
      </c>
      <c r="AJ21" s="54" t="s">
        <v>384</v>
      </c>
      <c r="AK21" s="54" t="s">
        <v>384</v>
      </c>
      <c r="AL21" s="54" t="s">
        <v>384</v>
      </c>
      <c r="AM21" s="54" t="s">
        <v>384</v>
      </c>
      <c r="AN21" s="54" t="s">
        <v>384</v>
      </c>
      <c r="AO21" s="54" t="s">
        <v>384</v>
      </c>
    </row>
    <row r="22" spans="1:41" x14ac:dyDescent="0.2">
      <c r="A22" s="52" t="s">
        <v>41</v>
      </c>
      <c r="B22" s="52">
        <v>2013</v>
      </c>
      <c r="C22" s="118" t="s">
        <v>74</v>
      </c>
      <c r="D22" s="117" t="s">
        <v>204</v>
      </c>
      <c r="E22" s="52" t="s">
        <v>40</v>
      </c>
      <c r="F22" s="52" t="s">
        <v>385</v>
      </c>
      <c r="G22" s="149" t="s">
        <v>384</v>
      </c>
      <c r="H22" s="149" t="s">
        <v>384</v>
      </c>
      <c r="I22" s="54" t="s">
        <v>384</v>
      </c>
      <c r="J22" s="54" t="s">
        <v>384</v>
      </c>
      <c r="K22" s="54" t="s">
        <v>384</v>
      </c>
      <c r="L22" s="54" t="s">
        <v>384</v>
      </c>
      <c r="M22" s="54" t="s">
        <v>384</v>
      </c>
      <c r="N22" s="54" t="s">
        <v>384</v>
      </c>
      <c r="O22" s="54" t="s">
        <v>384</v>
      </c>
      <c r="P22" s="54" t="s">
        <v>384</v>
      </c>
      <c r="Q22" s="54" t="s">
        <v>384</v>
      </c>
      <c r="R22" s="54" t="s">
        <v>384</v>
      </c>
      <c r="S22" s="54" t="s">
        <v>384</v>
      </c>
      <c r="T22" s="54" t="s">
        <v>384</v>
      </c>
      <c r="U22" s="54" t="s">
        <v>384</v>
      </c>
      <c r="V22" s="54" t="s">
        <v>384</v>
      </c>
      <c r="W22" s="54" t="s">
        <v>384</v>
      </c>
      <c r="X22" s="54" t="s">
        <v>384</v>
      </c>
      <c r="Y22" s="54" t="s">
        <v>384</v>
      </c>
      <c r="Z22" s="54" t="s">
        <v>384</v>
      </c>
      <c r="AA22" s="54" t="s">
        <v>384</v>
      </c>
      <c r="AB22" s="54" t="s">
        <v>384</v>
      </c>
      <c r="AC22" s="54" t="s">
        <v>384</v>
      </c>
      <c r="AD22" s="54" t="s">
        <v>384</v>
      </c>
      <c r="AE22" s="54" t="s">
        <v>384</v>
      </c>
      <c r="AF22" s="54" t="s">
        <v>384</v>
      </c>
      <c r="AG22" s="54" t="s">
        <v>384</v>
      </c>
      <c r="AH22" s="54" t="s">
        <v>384</v>
      </c>
      <c r="AI22" s="54" t="s">
        <v>384</v>
      </c>
      <c r="AJ22" s="54" t="s">
        <v>384</v>
      </c>
      <c r="AK22" s="54" t="s">
        <v>384</v>
      </c>
      <c r="AL22" s="54" t="s">
        <v>384</v>
      </c>
      <c r="AM22" s="54" t="s">
        <v>384</v>
      </c>
      <c r="AN22" s="54" t="s">
        <v>384</v>
      </c>
      <c r="AO22" s="54" t="s">
        <v>384</v>
      </c>
    </row>
    <row r="23" spans="1:41" x14ac:dyDescent="0.2">
      <c r="A23" s="52" t="s">
        <v>41</v>
      </c>
      <c r="B23" s="52">
        <v>2013</v>
      </c>
      <c r="C23" s="118" t="s">
        <v>75</v>
      </c>
      <c r="D23" s="117" t="s">
        <v>205</v>
      </c>
      <c r="E23" s="52" t="s">
        <v>40</v>
      </c>
      <c r="F23" s="52" t="s">
        <v>385</v>
      </c>
      <c r="G23" s="149">
        <v>1.5249999999999999</v>
      </c>
      <c r="H23" s="149">
        <v>2.1985305491105951</v>
      </c>
      <c r="I23" s="54">
        <v>2.1352088167053362</v>
      </c>
      <c r="J23" s="54">
        <v>1.9148491879350344</v>
      </c>
      <c r="K23" s="54">
        <v>2.1022815158546018</v>
      </c>
      <c r="L23" s="54">
        <v>1.9807037896365038</v>
      </c>
      <c r="M23" s="54">
        <v>1.8388631090487235</v>
      </c>
      <c r="N23" s="54">
        <v>2.1428074245939674</v>
      </c>
      <c r="O23" s="54">
        <v>2.0668213457076563</v>
      </c>
      <c r="P23" s="54">
        <v>2.1276102088167055</v>
      </c>
      <c r="Q23" s="54">
        <v>2.0465583913379737</v>
      </c>
      <c r="R23" s="54">
        <v>2.0328808971384378</v>
      </c>
      <c r="S23" s="54">
        <v>2.2187935034802782</v>
      </c>
      <c r="T23" s="54">
        <v>1.9401778808971382</v>
      </c>
      <c r="U23" s="54">
        <v>2.1428074245939674</v>
      </c>
      <c r="V23" s="54">
        <v>2.2593194122196443</v>
      </c>
      <c r="W23" s="54">
        <v>2.0170896785109984</v>
      </c>
      <c r="X23" s="54">
        <v>2.0170896785109984</v>
      </c>
      <c r="Y23" s="54">
        <v>2.1813827411167508</v>
      </c>
      <c r="Z23" s="54">
        <v>2.3118150301184439</v>
      </c>
      <c r="AA23" s="54">
        <v>2.0285528213197965</v>
      </c>
      <c r="AB23" s="54">
        <v>2.0130520856175971</v>
      </c>
      <c r="AC23" s="54">
        <v>2.0348496194115486</v>
      </c>
      <c r="AD23" s="54">
        <v>1.9484051016060859</v>
      </c>
      <c r="AE23" s="54">
        <v>1.9403489227387996</v>
      </c>
      <c r="AF23" s="54">
        <v>1.7800057200338124</v>
      </c>
      <c r="AG23" s="54">
        <v>1.8140587658495348</v>
      </c>
      <c r="AH23" s="54">
        <v>1.8475141061707523</v>
      </c>
      <c r="AI23" s="54">
        <v>1.9071692693153</v>
      </c>
      <c r="AJ23" s="54">
        <v>1.9271701677092137</v>
      </c>
      <c r="AK23" s="54">
        <v>2.0166770306001687</v>
      </c>
      <c r="AL23" s="54">
        <v>1.6067069163144547</v>
      </c>
      <c r="AM23" s="54">
        <v>1.7375970224852073</v>
      </c>
      <c r="AN23" s="54">
        <v>1.942709757565511</v>
      </c>
      <c r="AO23" s="54">
        <v>2.0368957677092134</v>
      </c>
    </row>
    <row r="24" spans="1:41" x14ac:dyDescent="0.2">
      <c r="A24" s="52" t="s">
        <v>41</v>
      </c>
      <c r="B24" s="52">
        <v>2013</v>
      </c>
      <c r="C24" s="118" t="s">
        <v>76</v>
      </c>
      <c r="D24" s="117" t="s">
        <v>206</v>
      </c>
      <c r="E24" s="52" t="s">
        <v>40</v>
      </c>
      <c r="F24" s="52" t="s">
        <v>385</v>
      </c>
      <c r="G24" s="149" t="s">
        <v>382</v>
      </c>
      <c r="H24" s="149" t="s">
        <v>382</v>
      </c>
      <c r="I24" s="54" t="s">
        <v>382</v>
      </c>
      <c r="J24" s="54" t="s">
        <v>382</v>
      </c>
      <c r="K24" s="54" t="s">
        <v>382</v>
      </c>
      <c r="L24" s="54" t="s">
        <v>382</v>
      </c>
      <c r="M24" s="54" t="s">
        <v>382</v>
      </c>
      <c r="N24" s="54" t="s">
        <v>382</v>
      </c>
      <c r="O24" s="54" t="s">
        <v>382</v>
      </c>
      <c r="P24" s="54" t="s">
        <v>382</v>
      </c>
      <c r="Q24" s="54" t="s">
        <v>382</v>
      </c>
      <c r="R24" s="54" t="s">
        <v>382</v>
      </c>
      <c r="S24" s="54" t="s">
        <v>382</v>
      </c>
      <c r="T24" s="54" t="s">
        <v>382</v>
      </c>
      <c r="U24" s="54" t="s">
        <v>382</v>
      </c>
      <c r="V24" s="54" t="s">
        <v>382</v>
      </c>
      <c r="W24" s="54" t="s">
        <v>382</v>
      </c>
      <c r="X24" s="54" t="s">
        <v>382</v>
      </c>
      <c r="Y24" s="54" t="s">
        <v>382</v>
      </c>
      <c r="Z24" s="54" t="s">
        <v>382</v>
      </c>
      <c r="AA24" s="54" t="s">
        <v>382</v>
      </c>
      <c r="AB24" s="54" t="s">
        <v>382</v>
      </c>
      <c r="AC24" s="54" t="s">
        <v>382</v>
      </c>
      <c r="AD24" s="54" t="s">
        <v>382</v>
      </c>
      <c r="AE24" s="54" t="s">
        <v>382</v>
      </c>
      <c r="AF24" s="54" t="s">
        <v>382</v>
      </c>
      <c r="AG24" s="54" t="s">
        <v>382</v>
      </c>
      <c r="AH24" s="54" t="s">
        <v>382</v>
      </c>
      <c r="AI24" s="54" t="s">
        <v>382</v>
      </c>
      <c r="AJ24" s="54" t="s">
        <v>382</v>
      </c>
      <c r="AK24" s="54" t="s">
        <v>382</v>
      </c>
      <c r="AL24" s="54" t="s">
        <v>382</v>
      </c>
      <c r="AM24" s="54" t="s">
        <v>382</v>
      </c>
      <c r="AN24" s="54" t="s">
        <v>382</v>
      </c>
      <c r="AO24" s="54" t="s">
        <v>382</v>
      </c>
    </row>
    <row r="25" spans="1:41" x14ac:dyDescent="0.2">
      <c r="A25" s="52" t="s">
        <v>41</v>
      </c>
      <c r="B25" s="52">
        <v>2013</v>
      </c>
      <c r="C25" s="118" t="s">
        <v>77</v>
      </c>
      <c r="D25" s="117" t="s">
        <v>207</v>
      </c>
      <c r="E25" s="52" t="s">
        <v>40</v>
      </c>
      <c r="F25" s="52" t="s">
        <v>385</v>
      </c>
      <c r="G25" s="149">
        <v>0.45100000000000001</v>
      </c>
      <c r="H25" s="149">
        <v>2.2441634812991125</v>
      </c>
      <c r="I25" s="54">
        <v>2.1559560512110081</v>
      </c>
      <c r="J25" s="54">
        <v>2.4009444656067918</v>
      </c>
      <c r="K25" s="54">
        <v>2.4009444656067918</v>
      </c>
      <c r="L25" s="54">
        <v>2.7537741859592093</v>
      </c>
      <c r="M25" s="54">
        <v>2.4205783414753204</v>
      </c>
      <c r="N25" s="54">
        <v>2.6752386824850918</v>
      </c>
      <c r="O25" s="54">
        <v>2.7634461125731957</v>
      </c>
      <c r="P25" s="54">
        <v>2.9635978660386373</v>
      </c>
      <c r="Q25" s="54">
        <v>3.253078804941707</v>
      </c>
      <c r="R25" s="54">
        <v>3.7573193908252387</v>
      </c>
      <c r="S25" s="54">
        <v>3.3322757962061877</v>
      </c>
      <c r="T25" s="54">
        <v>3.5099601896928072</v>
      </c>
      <c r="U25" s="54">
        <v>3.710661860772031</v>
      </c>
      <c r="V25" s="54">
        <v>4.7147973683077646</v>
      </c>
      <c r="W25" s="54">
        <v>4.4222796782059692</v>
      </c>
      <c r="X25" s="54">
        <v>4.7677852713947262</v>
      </c>
      <c r="Y25" s="54">
        <v>3.7472499037016425</v>
      </c>
      <c r="Z25" s="54">
        <v>3.8691467030591347</v>
      </c>
      <c r="AA25" s="54">
        <v>3.7021816121327813</v>
      </c>
      <c r="AB25" s="54">
        <v>3.481435440127608</v>
      </c>
      <c r="AC25" s="54">
        <v>3.0094877126360635</v>
      </c>
      <c r="AD25" s="54">
        <v>3.2031790642815503</v>
      </c>
      <c r="AE25" s="54">
        <v>3.0747882097935308</v>
      </c>
      <c r="AF25" s="54">
        <v>3.853761442916797</v>
      </c>
      <c r="AG25" s="54">
        <v>3.7880866859478024</v>
      </c>
      <c r="AH25" s="54">
        <v>4.5567407355363594</v>
      </c>
      <c r="AI25" s="54">
        <v>4.0037229745891132</v>
      </c>
      <c r="AJ25" s="54">
        <v>4.4248705082909447</v>
      </c>
      <c r="AK25" s="54">
        <v>4.7682384552721784</v>
      </c>
      <c r="AL25" s="54">
        <v>5.9437710879872849</v>
      </c>
      <c r="AM25" s="54">
        <v>6.328730869904061</v>
      </c>
      <c r="AN25" s="54">
        <v>5.2763400266381995</v>
      </c>
      <c r="AO25" s="54">
        <v>4.9492684628352066</v>
      </c>
    </row>
    <row r="26" spans="1:41" x14ac:dyDescent="0.2">
      <c r="A26" s="52" t="s">
        <v>41</v>
      </c>
      <c r="B26" s="52">
        <v>2013</v>
      </c>
      <c r="C26" s="118" t="s">
        <v>78</v>
      </c>
      <c r="D26" s="117" t="s">
        <v>208</v>
      </c>
      <c r="E26" s="52" t="s">
        <v>40</v>
      </c>
      <c r="F26" s="52" t="s">
        <v>385</v>
      </c>
      <c r="G26" s="149">
        <v>7.9000000000000001E-2</v>
      </c>
      <c r="H26" s="149">
        <v>6.3898303415697619E-2</v>
      </c>
      <c r="I26" s="54">
        <v>6.4702774154554721E-2</v>
      </c>
      <c r="J26" s="54">
        <v>6.4773693605957181E-2</v>
      </c>
      <c r="K26" s="54">
        <v>4.5214376760690234E-2</v>
      </c>
      <c r="L26" s="54">
        <v>3.8802348159332985E-2</v>
      </c>
      <c r="M26" s="54">
        <v>0.10887450546081816</v>
      </c>
      <c r="N26" s="54">
        <v>0.11737680198112334</v>
      </c>
      <c r="O26" s="54">
        <v>9.1334109852309817E-2</v>
      </c>
      <c r="P26" s="54">
        <v>6.0378360712283183E-2</v>
      </c>
      <c r="Q26" s="54">
        <v>8.3145920026739109E-2</v>
      </c>
      <c r="R26" s="54">
        <v>5.2003840703715457E-2</v>
      </c>
      <c r="S26" s="54">
        <v>8.9397344057806916E-2</v>
      </c>
      <c r="T26" s="54">
        <v>9.0196634950038504E-2</v>
      </c>
      <c r="U26" s="54">
        <v>9.2708017836221637E-2</v>
      </c>
      <c r="V26" s="54">
        <v>0.10153810311239786</v>
      </c>
      <c r="W26" s="54">
        <v>0.12886449456670124</v>
      </c>
      <c r="X26" s="54">
        <v>0.12768699485391036</v>
      </c>
      <c r="Y26" s="54">
        <v>0.10873689250174892</v>
      </c>
      <c r="Z26" s="54">
        <v>0.12092785394220115</v>
      </c>
      <c r="AA26" s="54">
        <v>0.12455999283541001</v>
      </c>
      <c r="AB26" s="54">
        <v>0.1353855974558246</v>
      </c>
      <c r="AC26" s="54">
        <v>0.12644334681331801</v>
      </c>
      <c r="AD26" s="54">
        <v>0.11692291812367167</v>
      </c>
      <c r="AE26" s="54">
        <v>0.12415491287113362</v>
      </c>
      <c r="AF26" s="54">
        <v>0.12318507882444754</v>
      </c>
      <c r="AG26" s="54">
        <v>0.11559644078875274</v>
      </c>
      <c r="AH26" s="54">
        <v>0.11629890638841782</v>
      </c>
      <c r="AI26" s="54">
        <v>0.10926940649770249</v>
      </c>
      <c r="AJ26" s="54">
        <v>0.12038635186078078</v>
      </c>
      <c r="AK26" s="54">
        <v>0.12157562712589325</v>
      </c>
      <c r="AL26" s="54">
        <v>0.1260822107784185</v>
      </c>
      <c r="AM26" s="54">
        <v>0.1292629453802327</v>
      </c>
      <c r="AN26" s="54">
        <v>0.1295971096854121</v>
      </c>
      <c r="AO26" s="54">
        <v>0.12693740831246392</v>
      </c>
    </row>
    <row r="27" spans="1:41" x14ac:dyDescent="0.2">
      <c r="A27" s="52" t="s">
        <v>41</v>
      </c>
      <c r="B27" s="52">
        <v>2013</v>
      </c>
      <c r="C27" s="118" t="s">
        <v>79</v>
      </c>
      <c r="D27" s="117" t="s">
        <v>209</v>
      </c>
      <c r="E27" s="52" t="s">
        <v>40</v>
      </c>
      <c r="F27" s="52" t="s">
        <v>385</v>
      </c>
      <c r="G27" s="149" t="s">
        <v>384</v>
      </c>
      <c r="H27" s="149" t="s">
        <v>384</v>
      </c>
      <c r="I27" s="54" t="s">
        <v>384</v>
      </c>
      <c r="J27" s="54" t="s">
        <v>384</v>
      </c>
      <c r="K27" s="54" t="s">
        <v>384</v>
      </c>
      <c r="L27" s="54" t="s">
        <v>384</v>
      </c>
      <c r="M27" s="54" t="s">
        <v>384</v>
      </c>
      <c r="N27" s="54" t="s">
        <v>384</v>
      </c>
      <c r="O27" s="54" t="s">
        <v>384</v>
      </c>
      <c r="P27" s="54" t="s">
        <v>384</v>
      </c>
      <c r="Q27" s="54" t="s">
        <v>384</v>
      </c>
      <c r="R27" s="54" t="s">
        <v>384</v>
      </c>
      <c r="S27" s="54" t="s">
        <v>384</v>
      </c>
      <c r="T27" s="54" t="s">
        <v>384</v>
      </c>
      <c r="U27" s="54" t="s">
        <v>384</v>
      </c>
      <c r="V27" s="54" t="s">
        <v>384</v>
      </c>
      <c r="W27" s="54" t="s">
        <v>384</v>
      </c>
      <c r="X27" s="54" t="s">
        <v>384</v>
      </c>
      <c r="Y27" s="54" t="s">
        <v>384</v>
      </c>
      <c r="Z27" s="54" t="s">
        <v>384</v>
      </c>
      <c r="AA27" s="54" t="s">
        <v>384</v>
      </c>
      <c r="AB27" s="54" t="s">
        <v>384</v>
      </c>
      <c r="AC27" s="54" t="s">
        <v>384</v>
      </c>
      <c r="AD27" s="54" t="s">
        <v>384</v>
      </c>
      <c r="AE27" s="54" t="s">
        <v>384</v>
      </c>
      <c r="AF27" s="54" t="s">
        <v>384</v>
      </c>
      <c r="AG27" s="54" t="s">
        <v>384</v>
      </c>
      <c r="AH27" s="54" t="s">
        <v>384</v>
      </c>
      <c r="AI27" s="54" t="s">
        <v>384</v>
      </c>
      <c r="AJ27" s="54" t="s">
        <v>384</v>
      </c>
      <c r="AK27" s="54" t="s">
        <v>384</v>
      </c>
      <c r="AL27" s="54" t="s">
        <v>384</v>
      </c>
      <c r="AM27" s="54" t="s">
        <v>384</v>
      </c>
      <c r="AN27" s="54" t="s">
        <v>384</v>
      </c>
      <c r="AO27" s="54" t="s">
        <v>384</v>
      </c>
    </row>
    <row r="28" spans="1:41" x14ac:dyDescent="0.2">
      <c r="A28" s="52" t="s">
        <v>41</v>
      </c>
      <c r="B28" s="52">
        <v>2013</v>
      </c>
      <c r="C28" s="118" t="s">
        <v>80</v>
      </c>
      <c r="D28" s="117" t="s">
        <v>210</v>
      </c>
      <c r="E28" s="52" t="s">
        <v>40</v>
      </c>
      <c r="F28" s="52" t="s">
        <v>385</v>
      </c>
      <c r="G28" s="149">
        <v>1.728</v>
      </c>
      <c r="H28" s="149">
        <v>2.9093660442599454</v>
      </c>
      <c r="I28" s="54">
        <v>2.8939200342493372</v>
      </c>
      <c r="J28" s="54">
        <v>2.7380963976938997</v>
      </c>
      <c r="K28" s="54">
        <v>2.6842194465181715</v>
      </c>
      <c r="L28" s="54">
        <v>2.8120244388645963</v>
      </c>
      <c r="M28" s="54">
        <v>2.682742215396182</v>
      </c>
      <c r="N28" s="54">
        <v>2.4974014517094862</v>
      </c>
      <c r="O28" s="54">
        <v>2.4357471158008859</v>
      </c>
      <c r="P28" s="54">
        <v>2.3371137779333995</v>
      </c>
      <c r="Q28" s="54">
        <v>2.4091066644311745</v>
      </c>
      <c r="R28" s="54">
        <v>2.4931896876450228</v>
      </c>
      <c r="S28" s="54">
        <v>2.4330587795981962</v>
      </c>
      <c r="T28" s="54">
        <v>2.3151230051097786</v>
      </c>
      <c r="U28" s="54">
        <v>2.4484847967826644</v>
      </c>
      <c r="V28" s="54">
        <v>2.3380808878358739</v>
      </c>
      <c r="W28" s="54">
        <v>2.3754245923677781</v>
      </c>
      <c r="X28" s="54">
        <v>2.3426783344801123</v>
      </c>
      <c r="Y28" s="54">
        <v>2.2996153656315705</v>
      </c>
      <c r="Z28" s="54">
        <v>2.383479568098168</v>
      </c>
      <c r="AA28" s="54">
        <v>1.9098640903526285</v>
      </c>
      <c r="AB28" s="54">
        <v>2.039422454278442</v>
      </c>
      <c r="AC28" s="54">
        <v>1.8961430510172095</v>
      </c>
      <c r="AD28" s="54">
        <v>1.9939738166300978</v>
      </c>
      <c r="AE28" s="54">
        <v>2.1339445566980615</v>
      </c>
      <c r="AF28" s="54">
        <v>2.0127125741447593</v>
      </c>
      <c r="AG28" s="54">
        <v>2.1416537319468167</v>
      </c>
      <c r="AH28" s="54">
        <v>2.0997331456764279</v>
      </c>
      <c r="AI28" s="54">
        <v>2.0064498451052613</v>
      </c>
      <c r="AJ28" s="54">
        <v>2.1479301200104115</v>
      </c>
      <c r="AK28" s="54">
        <v>2.1260970701957982</v>
      </c>
      <c r="AL28" s="54">
        <v>1.8766290405135952</v>
      </c>
      <c r="AM28" s="54">
        <v>2.0166111540913354</v>
      </c>
      <c r="AN28" s="54">
        <v>1.9893643168172743</v>
      </c>
      <c r="AO28" s="54">
        <v>1.9312166060914218</v>
      </c>
    </row>
    <row r="29" spans="1:41" x14ac:dyDescent="0.2">
      <c r="A29" s="52" t="s">
        <v>41</v>
      </c>
      <c r="B29" s="52">
        <v>2013</v>
      </c>
      <c r="C29" s="118" t="s">
        <v>81</v>
      </c>
      <c r="D29" s="117" t="s">
        <v>211</v>
      </c>
      <c r="E29" s="52" t="s">
        <v>40</v>
      </c>
      <c r="F29" s="52" t="s">
        <v>385</v>
      </c>
      <c r="G29" s="149" t="s">
        <v>41</v>
      </c>
      <c r="H29" s="149" t="s">
        <v>41</v>
      </c>
      <c r="I29" s="54" t="s">
        <v>41</v>
      </c>
      <c r="J29" s="54" t="s">
        <v>41</v>
      </c>
      <c r="K29" s="54" t="s">
        <v>41</v>
      </c>
      <c r="L29" s="54" t="s">
        <v>41</v>
      </c>
      <c r="M29" s="54" t="s">
        <v>41</v>
      </c>
      <c r="N29" s="54" t="s">
        <v>41</v>
      </c>
      <c r="O29" s="54" t="s">
        <v>41</v>
      </c>
      <c r="P29" s="54" t="s">
        <v>41</v>
      </c>
      <c r="Q29" s="54" t="s">
        <v>41</v>
      </c>
      <c r="R29" s="54" t="s">
        <v>41</v>
      </c>
      <c r="S29" s="54" t="s">
        <v>41</v>
      </c>
      <c r="T29" s="54" t="s">
        <v>41</v>
      </c>
      <c r="U29" s="54" t="s">
        <v>41</v>
      </c>
      <c r="V29" s="54" t="s">
        <v>41</v>
      </c>
      <c r="W29" s="54" t="s">
        <v>41</v>
      </c>
      <c r="X29" s="54" t="s">
        <v>41</v>
      </c>
      <c r="Y29" s="54" t="s">
        <v>41</v>
      </c>
      <c r="Z29" s="54" t="s">
        <v>41</v>
      </c>
      <c r="AA29" s="54" t="s">
        <v>41</v>
      </c>
      <c r="AB29" s="54" t="s">
        <v>41</v>
      </c>
      <c r="AC29" s="54" t="s">
        <v>41</v>
      </c>
      <c r="AD29" s="54" t="s">
        <v>41</v>
      </c>
      <c r="AE29" s="54" t="s">
        <v>41</v>
      </c>
      <c r="AF29" s="54" t="s">
        <v>41</v>
      </c>
      <c r="AG29" s="54" t="s">
        <v>41</v>
      </c>
      <c r="AH29" s="54" t="s">
        <v>41</v>
      </c>
      <c r="AI29" s="54" t="s">
        <v>41</v>
      </c>
      <c r="AJ29" s="54" t="s">
        <v>41</v>
      </c>
      <c r="AK29" s="54" t="s">
        <v>41</v>
      </c>
      <c r="AL29" s="54" t="s">
        <v>41</v>
      </c>
      <c r="AM29" s="54" t="s">
        <v>41</v>
      </c>
      <c r="AN29" s="54" t="s">
        <v>41</v>
      </c>
      <c r="AO29" s="54" t="s">
        <v>41</v>
      </c>
    </row>
    <row r="30" spans="1:41" x14ac:dyDescent="0.2">
      <c r="A30" s="52" t="s">
        <v>41</v>
      </c>
      <c r="B30" s="52">
        <v>2013</v>
      </c>
      <c r="C30" s="118" t="s">
        <v>82</v>
      </c>
      <c r="D30" s="117" t="s">
        <v>212</v>
      </c>
      <c r="E30" s="52" t="s">
        <v>40</v>
      </c>
      <c r="F30" s="52" t="s">
        <v>385</v>
      </c>
      <c r="G30" s="149">
        <v>5.51</v>
      </c>
      <c r="H30" s="149">
        <v>4.8507261921301348</v>
      </c>
      <c r="I30" s="54">
        <v>5.016696647985567</v>
      </c>
      <c r="J30" s="54">
        <v>4.5628341342203038</v>
      </c>
      <c r="K30" s="54">
        <v>4.6464356258278432</v>
      </c>
      <c r="L30" s="54">
        <v>4.7898282466566258</v>
      </c>
      <c r="M30" s="54">
        <v>4.7829383910254011</v>
      </c>
      <c r="N30" s="54">
        <v>5.1477581320912815</v>
      </c>
      <c r="O30" s="54">
        <v>5.0820146575039926</v>
      </c>
      <c r="P30" s="54">
        <v>5.5660440448903827</v>
      </c>
      <c r="Q30" s="54">
        <v>5.6237097994496228</v>
      </c>
      <c r="R30" s="54">
        <v>5.7074486721352171</v>
      </c>
      <c r="S30" s="54">
        <v>6.0604193141505744</v>
      </c>
      <c r="T30" s="54">
        <v>6.1247053304392463</v>
      </c>
      <c r="U30" s="54">
        <v>6.3756867696480848</v>
      </c>
      <c r="V30" s="54">
        <v>6.5386782207316232</v>
      </c>
      <c r="W30" s="54">
        <v>6.9386565793257065</v>
      </c>
      <c r="X30" s="54">
        <v>6.8475448407813415</v>
      </c>
      <c r="Y30" s="54">
        <v>6.7624239990597648</v>
      </c>
      <c r="Z30" s="54">
        <v>7.4728774616372098</v>
      </c>
      <c r="AA30" s="54">
        <v>7.366530607464056</v>
      </c>
      <c r="AB30" s="54">
        <v>7.6175491227842365</v>
      </c>
      <c r="AC30" s="54">
        <v>6.561321202526905</v>
      </c>
      <c r="AD30" s="54">
        <v>6.1260671215156632</v>
      </c>
      <c r="AE30" s="54">
        <v>5.9514872865217825</v>
      </c>
      <c r="AF30" s="54">
        <v>5.2779587159712342</v>
      </c>
      <c r="AG30" s="54">
        <v>5.7103095922940934</v>
      </c>
      <c r="AH30" s="54">
        <v>6.0000314316169803</v>
      </c>
      <c r="AI30" s="54">
        <v>5.5971856604802088</v>
      </c>
      <c r="AJ30" s="54">
        <v>6.0293211280190686</v>
      </c>
      <c r="AK30" s="54">
        <v>5.8122787500868363</v>
      </c>
      <c r="AL30" s="54">
        <v>6.3921666920605702</v>
      </c>
      <c r="AM30" s="54">
        <v>5.9198476939724776</v>
      </c>
      <c r="AN30" s="54">
        <v>4.942853022378614</v>
      </c>
      <c r="AO30" s="54">
        <v>4.6398520752298928</v>
      </c>
    </row>
    <row r="31" spans="1:41" ht="22.5" x14ac:dyDescent="0.2">
      <c r="A31" s="52" t="s">
        <v>41</v>
      </c>
      <c r="B31" s="52">
        <v>2013</v>
      </c>
      <c r="C31" s="118" t="s">
        <v>83</v>
      </c>
      <c r="D31" s="117" t="s">
        <v>213</v>
      </c>
      <c r="E31" s="52" t="s">
        <v>40</v>
      </c>
      <c r="F31" s="52" t="s">
        <v>385</v>
      </c>
      <c r="G31" s="149" t="s">
        <v>41</v>
      </c>
      <c r="H31" s="149" t="s">
        <v>41</v>
      </c>
      <c r="I31" s="54" t="s">
        <v>41</v>
      </c>
      <c r="J31" s="54" t="s">
        <v>41</v>
      </c>
      <c r="K31" s="54" t="s">
        <v>41</v>
      </c>
      <c r="L31" s="54" t="s">
        <v>41</v>
      </c>
      <c r="M31" s="54" t="s">
        <v>41</v>
      </c>
      <c r="N31" s="54" t="s">
        <v>41</v>
      </c>
      <c r="O31" s="54" t="s">
        <v>41</v>
      </c>
      <c r="P31" s="54" t="s">
        <v>41</v>
      </c>
      <c r="Q31" s="54" t="s">
        <v>41</v>
      </c>
      <c r="R31" s="54" t="s">
        <v>41</v>
      </c>
      <c r="S31" s="54" t="s">
        <v>41</v>
      </c>
      <c r="T31" s="54" t="s">
        <v>41</v>
      </c>
      <c r="U31" s="54" t="s">
        <v>41</v>
      </c>
      <c r="V31" s="54" t="s">
        <v>41</v>
      </c>
      <c r="W31" s="54" t="s">
        <v>41</v>
      </c>
      <c r="X31" s="54" t="s">
        <v>41</v>
      </c>
      <c r="Y31" s="54" t="s">
        <v>41</v>
      </c>
      <c r="Z31" s="54" t="s">
        <v>41</v>
      </c>
      <c r="AA31" s="54" t="s">
        <v>41</v>
      </c>
      <c r="AB31" s="54" t="s">
        <v>41</v>
      </c>
      <c r="AC31" s="54" t="s">
        <v>41</v>
      </c>
      <c r="AD31" s="54" t="s">
        <v>41</v>
      </c>
      <c r="AE31" s="54" t="s">
        <v>41</v>
      </c>
      <c r="AF31" s="54" t="s">
        <v>41</v>
      </c>
      <c r="AG31" s="54" t="s">
        <v>41</v>
      </c>
      <c r="AH31" s="54" t="s">
        <v>41</v>
      </c>
      <c r="AI31" s="54" t="s">
        <v>41</v>
      </c>
      <c r="AJ31" s="54" t="s">
        <v>41</v>
      </c>
      <c r="AK31" s="54" t="s">
        <v>41</v>
      </c>
      <c r="AL31" s="54" t="s">
        <v>41</v>
      </c>
      <c r="AM31" s="54" t="s">
        <v>41</v>
      </c>
      <c r="AN31" s="54" t="s">
        <v>41</v>
      </c>
      <c r="AO31" s="54" t="s">
        <v>41</v>
      </c>
    </row>
    <row r="32" spans="1:41" x14ac:dyDescent="0.2">
      <c r="A32" s="52" t="s">
        <v>41</v>
      </c>
      <c r="B32" s="52">
        <v>2013</v>
      </c>
      <c r="C32" s="118" t="s">
        <v>84</v>
      </c>
      <c r="D32" s="117" t="s">
        <v>214</v>
      </c>
      <c r="E32" s="52" t="s">
        <v>40</v>
      </c>
      <c r="F32" s="52" t="s">
        <v>385</v>
      </c>
      <c r="G32" s="149">
        <v>4.2000000000000003E-2</v>
      </c>
      <c r="H32" s="149">
        <v>9.0081179136000014E-2</v>
      </c>
      <c r="I32" s="54">
        <v>9.3545839872000006E-2</v>
      </c>
      <c r="J32" s="54">
        <v>9.4845087648000023E-2</v>
      </c>
      <c r="K32" s="54">
        <v>9.5278170240000015E-2</v>
      </c>
      <c r="L32" s="54">
        <v>0.10827064800000004</v>
      </c>
      <c r="M32" s="54">
        <v>0.12429470390400003</v>
      </c>
      <c r="N32" s="54">
        <v>0.100042078752</v>
      </c>
      <c r="O32" s="54">
        <v>0.10350673948800002</v>
      </c>
      <c r="P32" s="54">
        <v>0.10264057430400002</v>
      </c>
      <c r="Q32" s="54">
        <v>0.10827064800000004</v>
      </c>
      <c r="R32" s="54">
        <v>0.11216839132800002</v>
      </c>
      <c r="S32" s="54">
        <v>0.113467639104</v>
      </c>
      <c r="T32" s="54">
        <v>0.113900721696</v>
      </c>
      <c r="U32" s="54">
        <v>0.11433380428799998</v>
      </c>
      <c r="V32" s="54">
        <v>0.10956989577600001</v>
      </c>
      <c r="W32" s="54">
        <v>0.11757679806692847</v>
      </c>
      <c r="X32" s="54">
        <v>0.11271491113742664</v>
      </c>
      <c r="Y32" s="54">
        <v>0.10702182845409867</v>
      </c>
      <c r="Z32" s="54">
        <v>0.11579689947271857</v>
      </c>
      <c r="AA32" s="54">
        <v>9.822016009058758E-2</v>
      </c>
      <c r="AB32" s="54">
        <v>9.2901553149578112E-2</v>
      </c>
      <c r="AC32" s="54">
        <v>8.9009373277516471E-2</v>
      </c>
      <c r="AD32" s="54">
        <v>8.4816087713396673E-2</v>
      </c>
      <c r="AE32" s="54">
        <v>7.3551488152463887E-2</v>
      </c>
      <c r="AF32" s="54">
        <v>6.5903200671311876E-2</v>
      </c>
      <c r="AG32" s="54">
        <v>6.3489335024355387E-2</v>
      </c>
      <c r="AH32" s="54">
        <v>6.6665638823847156E-2</v>
      </c>
      <c r="AI32" s="54">
        <v>6.9087038525283015E-2</v>
      </c>
      <c r="AJ32" s="54">
        <v>7.3463892017197496E-2</v>
      </c>
      <c r="AK32" s="54">
        <v>7.6004450745995863E-2</v>
      </c>
      <c r="AL32" s="54">
        <v>7.7532907300762052E-2</v>
      </c>
      <c r="AM32" s="54">
        <v>7.7149609310656467E-2</v>
      </c>
      <c r="AN32" s="54">
        <v>0.10625952605822601</v>
      </c>
      <c r="AO32" s="54">
        <v>9.5201667510507182E-2</v>
      </c>
    </row>
    <row r="33" spans="1:41" ht="22.5" x14ac:dyDescent="0.2">
      <c r="A33" s="52" t="s">
        <v>41</v>
      </c>
      <c r="B33" s="52">
        <v>2013</v>
      </c>
      <c r="C33" s="118" t="s">
        <v>85</v>
      </c>
      <c r="D33" s="117" t="s">
        <v>215</v>
      </c>
      <c r="E33" s="52" t="s">
        <v>40</v>
      </c>
      <c r="F33" s="52" t="s">
        <v>385</v>
      </c>
      <c r="G33" s="149">
        <v>8.6609999999999996</v>
      </c>
      <c r="H33" s="149">
        <v>6.5202025075200014</v>
      </c>
      <c r="I33" s="54">
        <v>6.9516782150399994</v>
      </c>
      <c r="J33" s="54">
        <v>7.2749241422999988</v>
      </c>
      <c r="K33" s="54">
        <v>7.5207449592000009</v>
      </c>
      <c r="L33" s="54">
        <v>8.7704419275000003</v>
      </c>
      <c r="M33" s="54">
        <v>10.306045861019999</v>
      </c>
      <c r="N33" s="54">
        <v>8.4704474339099995</v>
      </c>
      <c r="O33" s="54">
        <v>8.9340823503000006</v>
      </c>
      <c r="P33" s="54">
        <v>9.0169029527399953</v>
      </c>
      <c r="Q33" s="54">
        <v>9.6023362506921579</v>
      </c>
      <c r="R33" s="54">
        <v>10.029353432420733</v>
      </c>
      <c r="S33" s="54">
        <v>10.143164664885997</v>
      </c>
      <c r="T33" s="54">
        <v>9.9135612345178359</v>
      </c>
      <c r="U33" s="54">
        <v>9.5695929681428531</v>
      </c>
      <c r="V33" s="54">
        <v>8.8073297503653887</v>
      </c>
      <c r="W33" s="54">
        <v>9.0935935384484026</v>
      </c>
      <c r="X33" s="54">
        <v>8.3087721685841149</v>
      </c>
      <c r="Y33" s="54">
        <v>7.4662844165629911</v>
      </c>
      <c r="Z33" s="54">
        <v>7.6167820296936206</v>
      </c>
      <c r="AA33" s="54">
        <v>6.100256051610522</v>
      </c>
      <c r="AB33" s="54">
        <v>5.470475992261</v>
      </c>
      <c r="AC33" s="54">
        <v>4.9267368254259294</v>
      </c>
      <c r="AD33" s="54">
        <v>4.400376821851709</v>
      </c>
      <c r="AE33" s="54">
        <v>3.5764657335019012</v>
      </c>
      <c r="AF33" s="54">
        <v>2.9641178659956391</v>
      </c>
      <c r="AG33" s="54">
        <v>2.6175613009466581</v>
      </c>
      <c r="AH33" s="54">
        <v>2.5244154118231017</v>
      </c>
      <c r="AI33" s="54">
        <v>2.4083443314639426</v>
      </c>
      <c r="AJ33" s="54">
        <v>2.3542396752535972</v>
      </c>
      <c r="AK33" s="54">
        <v>2.240214365854774</v>
      </c>
      <c r="AL33" s="54">
        <v>2.1023348580762207</v>
      </c>
      <c r="AM33" s="54">
        <v>1.9013781064547948</v>
      </c>
      <c r="AN33" s="54">
        <v>2.3761937010908984</v>
      </c>
      <c r="AO33" s="54">
        <v>1.9257306013323781</v>
      </c>
    </row>
    <row r="34" spans="1:41" ht="22.5" x14ac:dyDescent="0.2">
      <c r="A34" s="52" t="s">
        <v>41</v>
      </c>
      <c r="B34" s="52">
        <v>2013</v>
      </c>
      <c r="C34" s="118" t="s">
        <v>86</v>
      </c>
      <c r="D34" s="117" t="s">
        <v>216</v>
      </c>
      <c r="E34" s="52" t="s">
        <v>40</v>
      </c>
      <c r="F34" s="52" t="s">
        <v>385</v>
      </c>
      <c r="G34" s="149" t="s">
        <v>41</v>
      </c>
      <c r="H34" s="149">
        <v>1.9771599648838956</v>
      </c>
      <c r="I34" s="54">
        <v>2.1366222942065236</v>
      </c>
      <c r="J34" s="54">
        <v>2.2755275314119419</v>
      </c>
      <c r="K34" s="54">
        <v>2.5466236088448957</v>
      </c>
      <c r="L34" s="54">
        <v>2.6540723560991464</v>
      </c>
      <c r="M34" s="54">
        <v>3.5685916200946619</v>
      </c>
      <c r="N34" s="54">
        <v>3.0450710075097085</v>
      </c>
      <c r="O34" s="54">
        <v>2.6848390107443674</v>
      </c>
      <c r="P34" s="54">
        <v>2.9670920245254986</v>
      </c>
      <c r="Q34" s="54">
        <v>2.6179985685001763</v>
      </c>
      <c r="R34" s="54">
        <v>2.5487115103708948</v>
      </c>
      <c r="S34" s="54">
        <v>2.5920883544088196</v>
      </c>
      <c r="T34" s="54">
        <v>2.225390301375739</v>
      </c>
      <c r="U34" s="54">
        <v>3.2006144272534893</v>
      </c>
      <c r="V34" s="54">
        <v>3.6394861091319015</v>
      </c>
      <c r="W34" s="54">
        <v>3.2622626659560554</v>
      </c>
      <c r="X34" s="54">
        <v>2.9140050688537524</v>
      </c>
      <c r="Y34" s="54">
        <v>2.7175124124679892</v>
      </c>
      <c r="Z34" s="54">
        <v>2.3328961806746475</v>
      </c>
      <c r="AA34" s="54">
        <v>2.1813451852749011</v>
      </c>
      <c r="AB34" s="54">
        <v>1.7145927911021086</v>
      </c>
      <c r="AC34" s="54">
        <v>1.420208902276153</v>
      </c>
      <c r="AD34" s="54">
        <v>1.5721890108722676</v>
      </c>
      <c r="AE34" s="54">
        <v>1.7494188917532336</v>
      </c>
      <c r="AF34" s="54">
        <v>1.6668497506885283</v>
      </c>
      <c r="AG34" s="54">
        <v>1.4654566706149665</v>
      </c>
      <c r="AH34" s="54">
        <v>1.3456616492905129</v>
      </c>
      <c r="AI34" s="54">
        <v>1.5934748449138179</v>
      </c>
      <c r="AJ34" s="54">
        <v>1.9020111233281025</v>
      </c>
      <c r="AK34" s="54">
        <v>1.6422226281855687</v>
      </c>
      <c r="AL34" s="54">
        <v>1.3386282806424348</v>
      </c>
      <c r="AM34" s="54">
        <v>1.3096982349957733</v>
      </c>
      <c r="AN34" s="54">
        <v>1.2066072544378701</v>
      </c>
      <c r="AO34" s="54">
        <v>1.3714643279797125</v>
      </c>
    </row>
    <row r="35" spans="1:41" x14ac:dyDescent="0.2">
      <c r="A35" s="52" t="s">
        <v>41</v>
      </c>
      <c r="B35" s="52">
        <v>2013</v>
      </c>
      <c r="C35" s="118" t="s">
        <v>87</v>
      </c>
      <c r="D35" s="117" t="s">
        <v>217</v>
      </c>
      <c r="E35" s="52" t="s">
        <v>40</v>
      </c>
      <c r="F35" s="52" t="s">
        <v>385</v>
      </c>
      <c r="G35" s="149" t="s">
        <v>41</v>
      </c>
      <c r="H35" s="149" t="s">
        <v>41</v>
      </c>
      <c r="I35" s="54" t="s">
        <v>41</v>
      </c>
      <c r="J35" s="54" t="s">
        <v>41</v>
      </c>
      <c r="K35" s="54" t="s">
        <v>41</v>
      </c>
      <c r="L35" s="54" t="s">
        <v>41</v>
      </c>
      <c r="M35" s="54" t="s">
        <v>41</v>
      </c>
      <c r="N35" s="54" t="s">
        <v>41</v>
      </c>
      <c r="O35" s="54" t="s">
        <v>41</v>
      </c>
      <c r="P35" s="54" t="s">
        <v>41</v>
      </c>
      <c r="Q35" s="54" t="s">
        <v>41</v>
      </c>
      <c r="R35" s="54" t="s">
        <v>41</v>
      </c>
      <c r="S35" s="54" t="s">
        <v>41</v>
      </c>
      <c r="T35" s="54" t="s">
        <v>41</v>
      </c>
      <c r="U35" s="54" t="s">
        <v>41</v>
      </c>
      <c r="V35" s="54" t="s">
        <v>41</v>
      </c>
      <c r="W35" s="54" t="s">
        <v>41</v>
      </c>
      <c r="X35" s="54" t="s">
        <v>41</v>
      </c>
      <c r="Y35" s="54" t="s">
        <v>41</v>
      </c>
      <c r="Z35" s="54" t="s">
        <v>41</v>
      </c>
      <c r="AA35" s="54" t="s">
        <v>41</v>
      </c>
      <c r="AB35" s="54" t="s">
        <v>41</v>
      </c>
      <c r="AC35" s="54" t="s">
        <v>41</v>
      </c>
      <c r="AD35" s="54" t="s">
        <v>41</v>
      </c>
      <c r="AE35" s="54" t="s">
        <v>41</v>
      </c>
      <c r="AF35" s="54" t="s">
        <v>41</v>
      </c>
      <c r="AG35" s="54" t="s">
        <v>41</v>
      </c>
      <c r="AH35" s="54" t="s">
        <v>41</v>
      </c>
      <c r="AI35" s="54" t="s">
        <v>41</v>
      </c>
      <c r="AJ35" s="54" t="s">
        <v>41</v>
      </c>
      <c r="AK35" s="54" t="s">
        <v>41</v>
      </c>
      <c r="AL35" s="54" t="s">
        <v>41</v>
      </c>
      <c r="AM35" s="54" t="s">
        <v>41</v>
      </c>
      <c r="AN35" s="54" t="s">
        <v>41</v>
      </c>
      <c r="AO35" s="54" t="s">
        <v>41</v>
      </c>
    </row>
    <row r="36" spans="1:41" ht="22.5" x14ac:dyDescent="0.2">
      <c r="A36" s="52" t="s">
        <v>41</v>
      </c>
      <c r="B36" s="52">
        <v>2013</v>
      </c>
      <c r="C36" s="118" t="s">
        <v>88</v>
      </c>
      <c r="D36" s="117" t="s">
        <v>218</v>
      </c>
      <c r="E36" s="52" t="s">
        <v>40</v>
      </c>
      <c r="F36" s="52" t="s">
        <v>385</v>
      </c>
      <c r="G36" s="149" t="s">
        <v>41</v>
      </c>
      <c r="H36" s="149" t="s">
        <v>41</v>
      </c>
      <c r="I36" s="54" t="s">
        <v>41</v>
      </c>
      <c r="J36" s="54" t="s">
        <v>41</v>
      </c>
      <c r="K36" s="54" t="s">
        <v>41</v>
      </c>
      <c r="L36" s="54" t="s">
        <v>41</v>
      </c>
      <c r="M36" s="54" t="s">
        <v>41</v>
      </c>
      <c r="N36" s="54" t="s">
        <v>41</v>
      </c>
      <c r="O36" s="54" t="s">
        <v>41</v>
      </c>
      <c r="P36" s="54" t="s">
        <v>41</v>
      </c>
      <c r="Q36" s="54" t="s">
        <v>41</v>
      </c>
      <c r="R36" s="54" t="s">
        <v>41</v>
      </c>
      <c r="S36" s="54" t="s">
        <v>41</v>
      </c>
      <c r="T36" s="54" t="s">
        <v>41</v>
      </c>
      <c r="U36" s="54" t="s">
        <v>41</v>
      </c>
      <c r="V36" s="54" t="s">
        <v>41</v>
      </c>
      <c r="W36" s="54" t="s">
        <v>41</v>
      </c>
      <c r="X36" s="54" t="s">
        <v>41</v>
      </c>
      <c r="Y36" s="54" t="s">
        <v>41</v>
      </c>
      <c r="Z36" s="54" t="s">
        <v>41</v>
      </c>
      <c r="AA36" s="54" t="s">
        <v>41</v>
      </c>
      <c r="AB36" s="54" t="s">
        <v>41</v>
      </c>
      <c r="AC36" s="54" t="s">
        <v>41</v>
      </c>
      <c r="AD36" s="54" t="s">
        <v>41</v>
      </c>
      <c r="AE36" s="54" t="s">
        <v>41</v>
      </c>
      <c r="AF36" s="54" t="s">
        <v>41</v>
      </c>
      <c r="AG36" s="54" t="s">
        <v>41</v>
      </c>
      <c r="AH36" s="54" t="s">
        <v>41</v>
      </c>
      <c r="AI36" s="54" t="s">
        <v>41</v>
      </c>
      <c r="AJ36" s="54" t="s">
        <v>41</v>
      </c>
      <c r="AK36" s="54" t="s">
        <v>41</v>
      </c>
      <c r="AL36" s="54" t="s">
        <v>41</v>
      </c>
      <c r="AM36" s="54" t="s">
        <v>41</v>
      </c>
      <c r="AN36" s="54" t="s">
        <v>41</v>
      </c>
      <c r="AO36" s="54" t="s">
        <v>41</v>
      </c>
    </row>
    <row r="37" spans="1:41" ht="22.5" x14ac:dyDescent="0.2">
      <c r="A37" s="52" t="s">
        <v>41</v>
      </c>
      <c r="B37" s="52">
        <v>2013</v>
      </c>
      <c r="C37" s="118" t="s">
        <v>89</v>
      </c>
      <c r="D37" s="117" t="s">
        <v>219</v>
      </c>
      <c r="E37" s="52" t="s">
        <v>40</v>
      </c>
      <c r="F37" s="52" t="s">
        <v>385</v>
      </c>
      <c r="G37" s="149" t="s">
        <v>384</v>
      </c>
      <c r="H37" s="149" t="s">
        <v>384</v>
      </c>
      <c r="I37" s="54" t="s">
        <v>384</v>
      </c>
      <c r="J37" s="54" t="s">
        <v>384</v>
      </c>
      <c r="K37" s="54" t="s">
        <v>384</v>
      </c>
      <c r="L37" s="54" t="s">
        <v>384</v>
      </c>
      <c r="M37" s="54" t="s">
        <v>384</v>
      </c>
      <c r="N37" s="54" t="s">
        <v>384</v>
      </c>
      <c r="O37" s="54" t="s">
        <v>384</v>
      </c>
      <c r="P37" s="54" t="s">
        <v>384</v>
      </c>
      <c r="Q37" s="54" t="s">
        <v>384</v>
      </c>
      <c r="R37" s="54" t="s">
        <v>384</v>
      </c>
      <c r="S37" s="54" t="s">
        <v>384</v>
      </c>
      <c r="T37" s="54" t="s">
        <v>384</v>
      </c>
      <c r="U37" s="54" t="s">
        <v>384</v>
      </c>
      <c r="V37" s="54" t="s">
        <v>384</v>
      </c>
      <c r="W37" s="54" t="s">
        <v>384</v>
      </c>
      <c r="X37" s="54" t="s">
        <v>384</v>
      </c>
      <c r="Y37" s="54" t="s">
        <v>384</v>
      </c>
      <c r="Z37" s="54" t="s">
        <v>384</v>
      </c>
      <c r="AA37" s="54" t="s">
        <v>384</v>
      </c>
      <c r="AB37" s="54" t="s">
        <v>384</v>
      </c>
      <c r="AC37" s="54" t="s">
        <v>384</v>
      </c>
      <c r="AD37" s="54" t="s">
        <v>384</v>
      </c>
      <c r="AE37" s="54" t="s">
        <v>384</v>
      </c>
      <c r="AF37" s="54" t="s">
        <v>384</v>
      </c>
      <c r="AG37" s="54" t="s">
        <v>384</v>
      </c>
      <c r="AH37" s="54" t="s">
        <v>384</v>
      </c>
      <c r="AI37" s="54" t="s">
        <v>384</v>
      </c>
      <c r="AJ37" s="54" t="s">
        <v>384</v>
      </c>
      <c r="AK37" s="54" t="s">
        <v>384</v>
      </c>
      <c r="AL37" s="54" t="s">
        <v>384</v>
      </c>
      <c r="AM37" s="54" t="s">
        <v>384</v>
      </c>
      <c r="AN37" s="54" t="s">
        <v>384</v>
      </c>
      <c r="AO37" s="54" t="s">
        <v>384</v>
      </c>
    </row>
    <row r="38" spans="1:41" ht="22.5" x14ac:dyDescent="0.2">
      <c r="A38" s="52" t="s">
        <v>41</v>
      </c>
      <c r="B38" s="52">
        <v>2013</v>
      </c>
      <c r="C38" s="118" t="s">
        <v>90</v>
      </c>
      <c r="D38" s="117" t="s">
        <v>220</v>
      </c>
      <c r="E38" s="52" t="s">
        <v>40</v>
      </c>
      <c r="F38" s="52" t="s">
        <v>385</v>
      </c>
      <c r="G38" s="149" t="s">
        <v>382</v>
      </c>
      <c r="H38" s="149" t="s">
        <v>382</v>
      </c>
      <c r="I38" s="54" t="s">
        <v>382</v>
      </c>
      <c r="J38" s="54" t="s">
        <v>382</v>
      </c>
      <c r="K38" s="54" t="s">
        <v>382</v>
      </c>
      <c r="L38" s="54" t="s">
        <v>382</v>
      </c>
      <c r="M38" s="54" t="s">
        <v>382</v>
      </c>
      <c r="N38" s="54" t="s">
        <v>382</v>
      </c>
      <c r="O38" s="54" t="s">
        <v>382</v>
      </c>
      <c r="P38" s="54" t="s">
        <v>382</v>
      </c>
      <c r="Q38" s="54" t="s">
        <v>382</v>
      </c>
      <c r="R38" s="54" t="s">
        <v>382</v>
      </c>
      <c r="S38" s="54" t="s">
        <v>382</v>
      </c>
      <c r="T38" s="54" t="s">
        <v>382</v>
      </c>
      <c r="U38" s="54" t="s">
        <v>382</v>
      </c>
      <c r="V38" s="54" t="s">
        <v>382</v>
      </c>
      <c r="W38" s="54" t="s">
        <v>382</v>
      </c>
      <c r="X38" s="54" t="s">
        <v>382</v>
      </c>
      <c r="Y38" s="54" t="s">
        <v>382</v>
      </c>
      <c r="Z38" s="54" t="s">
        <v>382</v>
      </c>
      <c r="AA38" s="54" t="s">
        <v>382</v>
      </c>
      <c r="AB38" s="54" t="s">
        <v>382</v>
      </c>
      <c r="AC38" s="54" t="s">
        <v>382</v>
      </c>
      <c r="AD38" s="54" t="s">
        <v>382</v>
      </c>
      <c r="AE38" s="54" t="s">
        <v>382</v>
      </c>
      <c r="AF38" s="54" t="s">
        <v>382</v>
      </c>
      <c r="AG38" s="54" t="s">
        <v>382</v>
      </c>
      <c r="AH38" s="54" t="s">
        <v>382</v>
      </c>
      <c r="AI38" s="54" t="s">
        <v>382</v>
      </c>
      <c r="AJ38" s="54" t="s">
        <v>382</v>
      </c>
      <c r="AK38" s="54" t="s">
        <v>382</v>
      </c>
      <c r="AL38" s="54" t="s">
        <v>382</v>
      </c>
      <c r="AM38" s="54" t="s">
        <v>382</v>
      </c>
      <c r="AN38" s="54" t="s">
        <v>382</v>
      </c>
      <c r="AO38" s="54" t="s">
        <v>382</v>
      </c>
    </row>
    <row r="39" spans="1:41" x14ac:dyDescent="0.2">
      <c r="A39" s="52" t="s">
        <v>41</v>
      </c>
      <c r="B39" s="52">
        <v>2013</v>
      </c>
      <c r="C39" s="118" t="s">
        <v>91</v>
      </c>
      <c r="D39" s="117" t="s">
        <v>221</v>
      </c>
      <c r="E39" s="52" t="s">
        <v>40</v>
      </c>
      <c r="F39" s="52" t="s">
        <v>385</v>
      </c>
      <c r="G39" s="149" t="s">
        <v>382</v>
      </c>
      <c r="H39" s="149" t="s">
        <v>382</v>
      </c>
      <c r="I39" s="54" t="s">
        <v>382</v>
      </c>
      <c r="J39" s="54" t="s">
        <v>382</v>
      </c>
      <c r="K39" s="54" t="s">
        <v>382</v>
      </c>
      <c r="L39" s="54" t="s">
        <v>382</v>
      </c>
      <c r="M39" s="54" t="s">
        <v>382</v>
      </c>
      <c r="N39" s="54" t="s">
        <v>382</v>
      </c>
      <c r="O39" s="54" t="s">
        <v>382</v>
      </c>
      <c r="P39" s="54" t="s">
        <v>382</v>
      </c>
      <c r="Q39" s="54" t="s">
        <v>382</v>
      </c>
      <c r="R39" s="54" t="s">
        <v>382</v>
      </c>
      <c r="S39" s="54" t="s">
        <v>382</v>
      </c>
      <c r="T39" s="54" t="s">
        <v>382</v>
      </c>
      <c r="U39" s="54" t="s">
        <v>382</v>
      </c>
      <c r="V39" s="54" t="s">
        <v>382</v>
      </c>
      <c r="W39" s="54" t="s">
        <v>382</v>
      </c>
      <c r="X39" s="54" t="s">
        <v>382</v>
      </c>
      <c r="Y39" s="54" t="s">
        <v>382</v>
      </c>
      <c r="Z39" s="54" t="s">
        <v>382</v>
      </c>
      <c r="AA39" s="54" t="s">
        <v>382</v>
      </c>
      <c r="AB39" s="54" t="s">
        <v>382</v>
      </c>
      <c r="AC39" s="54" t="s">
        <v>382</v>
      </c>
      <c r="AD39" s="54" t="s">
        <v>382</v>
      </c>
      <c r="AE39" s="54" t="s">
        <v>382</v>
      </c>
      <c r="AF39" s="54" t="s">
        <v>382</v>
      </c>
      <c r="AG39" s="54" t="s">
        <v>382</v>
      </c>
      <c r="AH39" s="54" t="s">
        <v>382</v>
      </c>
      <c r="AI39" s="54" t="s">
        <v>382</v>
      </c>
      <c r="AJ39" s="54" t="s">
        <v>382</v>
      </c>
      <c r="AK39" s="54" t="s">
        <v>382</v>
      </c>
      <c r="AL39" s="54" t="s">
        <v>382</v>
      </c>
      <c r="AM39" s="54" t="s">
        <v>382</v>
      </c>
      <c r="AN39" s="54" t="s">
        <v>382</v>
      </c>
      <c r="AO39" s="54" t="s">
        <v>382</v>
      </c>
    </row>
    <row r="40" spans="1:41" ht="22.5" x14ac:dyDescent="0.2">
      <c r="A40" s="52" t="s">
        <v>41</v>
      </c>
      <c r="B40" s="52">
        <v>2013</v>
      </c>
      <c r="C40" s="118" t="s">
        <v>92</v>
      </c>
      <c r="D40" s="117" t="s">
        <v>222</v>
      </c>
      <c r="E40" s="52" t="s">
        <v>40</v>
      </c>
      <c r="F40" s="52" t="s">
        <v>385</v>
      </c>
      <c r="G40" s="149" t="s">
        <v>384</v>
      </c>
      <c r="H40" s="149" t="s">
        <v>384</v>
      </c>
      <c r="I40" s="54" t="s">
        <v>384</v>
      </c>
      <c r="J40" s="54" t="s">
        <v>384</v>
      </c>
      <c r="K40" s="54" t="s">
        <v>384</v>
      </c>
      <c r="L40" s="54" t="s">
        <v>384</v>
      </c>
      <c r="M40" s="54" t="s">
        <v>384</v>
      </c>
      <c r="N40" s="54" t="s">
        <v>384</v>
      </c>
      <c r="O40" s="54" t="s">
        <v>384</v>
      </c>
      <c r="P40" s="54" t="s">
        <v>384</v>
      </c>
      <c r="Q40" s="54" t="s">
        <v>384</v>
      </c>
      <c r="R40" s="54" t="s">
        <v>384</v>
      </c>
      <c r="S40" s="54" t="s">
        <v>384</v>
      </c>
      <c r="T40" s="54" t="s">
        <v>384</v>
      </c>
      <c r="U40" s="54" t="s">
        <v>384</v>
      </c>
      <c r="V40" s="54" t="s">
        <v>384</v>
      </c>
      <c r="W40" s="54" t="s">
        <v>384</v>
      </c>
      <c r="X40" s="54" t="s">
        <v>384</v>
      </c>
      <c r="Y40" s="54" t="s">
        <v>384</v>
      </c>
      <c r="Z40" s="54" t="s">
        <v>384</v>
      </c>
      <c r="AA40" s="54" t="s">
        <v>384</v>
      </c>
      <c r="AB40" s="54" t="s">
        <v>384</v>
      </c>
      <c r="AC40" s="54" t="s">
        <v>384</v>
      </c>
      <c r="AD40" s="54" t="s">
        <v>384</v>
      </c>
      <c r="AE40" s="54" t="s">
        <v>384</v>
      </c>
      <c r="AF40" s="54" t="s">
        <v>384</v>
      </c>
      <c r="AG40" s="54" t="s">
        <v>384</v>
      </c>
      <c r="AH40" s="54" t="s">
        <v>384</v>
      </c>
      <c r="AI40" s="54" t="s">
        <v>384</v>
      </c>
      <c r="AJ40" s="54" t="s">
        <v>384</v>
      </c>
      <c r="AK40" s="54" t="s">
        <v>384</v>
      </c>
      <c r="AL40" s="54" t="s">
        <v>384</v>
      </c>
      <c r="AM40" s="54" t="s">
        <v>384</v>
      </c>
      <c r="AN40" s="54" t="s">
        <v>384</v>
      </c>
      <c r="AO40" s="54" t="s">
        <v>384</v>
      </c>
    </row>
    <row r="41" spans="1:41" x14ac:dyDescent="0.2">
      <c r="A41" s="52" t="s">
        <v>41</v>
      </c>
      <c r="B41" s="52">
        <v>2013</v>
      </c>
      <c r="C41" s="118" t="s">
        <v>93</v>
      </c>
      <c r="D41" s="117" t="s">
        <v>223</v>
      </c>
      <c r="E41" s="52" t="s">
        <v>40</v>
      </c>
      <c r="F41" s="52" t="s">
        <v>385</v>
      </c>
      <c r="G41" s="149" t="s">
        <v>41</v>
      </c>
      <c r="H41" s="149" t="s">
        <v>41</v>
      </c>
      <c r="I41" s="54" t="s">
        <v>41</v>
      </c>
      <c r="J41" s="54" t="s">
        <v>41</v>
      </c>
      <c r="K41" s="54" t="s">
        <v>41</v>
      </c>
      <c r="L41" s="54" t="s">
        <v>41</v>
      </c>
      <c r="M41" s="54" t="s">
        <v>41</v>
      </c>
      <c r="N41" s="54" t="s">
        <v>41</v>
      </c>
      <c r="O41" s="54" t="s">
        <v>41</v>
      </c>
      <c r="P41" s="54" t="s">
        <v>41</v>
      </c>
      <c r="Q41" s="54" t="s">
        <v>41</v>
      </c>
      <c r="R41" s="54" t="s">
        <v>41</v>
      </c>
      <c r="S41" s="54" t="s">
        <v>41</v>
      </c>
      <c r="T41" s="54" t="s">
        <v>41</v>
      </c>
      <c r="U41" s="54" t="s">
        <v>41</v>
      </c>
      <c r="V41" s="54" t="s">
        <v>41</v>
      </c>
      <c r="W41" s="54" t="s">
        <v>41</v>
      </c>
      <c r="X41" s="54" t="s">
        <v>41</v>
      </c>
      <c r="Y41" s="54" t="s">
        <v>41</v>
      </c>
      <c r="Z41" s="54" t="s">
        <v>41</v>
      </c>
      <c r="AA41" s="54" t="s">
        <v>41</v>
      </c>
      <c r="AB41" s="54" t="s">
        <v>41</v>
      </c>
      <c r="AC41" s="54" t="s">
        <v>41</v>
      </c>
      <c r="AD41" s="54" t="s">
        <v>41</v>
      </c>
      <c r="AE41" s="54" t="s">
        <v>41</v>
      </c>
      <c r="AF41" s="54" t="s">
        <v>41</v>
      </c>
      <c r="AG41" s="54" t="s">
        <v>41</v>
      </c>
      <c r="AH41" s="54" t="s">
        <v>41</v>
      </c>
      <c r="AI41" s="54" t="s">
        <v>41</v>
      </c>
      <c r="AJ41" s="54" t="s">
        <v>41</v>
      </c>
      <c r="AK41" s="54" t="s">
        <v>41</v>
      </c>
      <c r="AL41" s="54" t="s">
        <v>41</v>
      </c>
      <c r="AM41" s="54" t="s">
        <v>41</v>
      </c>
      <c r="AN41" s="54" t="s">
        <v>41</v>
      </c>
      <c r="AO41" s="54" t="s">
        <v>41</v>
      </c>
    </row>
    <row r="42" spans="1:41" x14ac:dyDescent="0.2">
      <c r="A42" s="52" t="s">
        <v>41</v>
      </c>
      <c r="B42" s="52">
        <v>2013</v>
      </c>
      <c r="C42" s="118" t="s">
        <v>94</v>
      </c>
      <c r="D42" s="117" t="s">
        <v>224</v>
      </c>
      <c r="E42" s="52" t="s">
        <v>40</v>
      </c>
      <c r="F42" s="52" t="s">
        <v>385</v>
      </c>
      <c r="G42" s="149" t="s">
        <v>384</v>
      </c>
      <c r="H42" s="149" t="s">
        <v>384</v>
      </c>
      <c r="I42" s="54" t="s">
        <v>384</v>
      </c>
      <c r="J42" s="54" t="s">
        <v>384</v>
      </c>
      <c r="K42" s="54" t="s">
        <v>384</v>
      </c>
      <c r="L42" s="54" t="s">
        <v>384</v>
      </c>
      <c r="M42" s="54" t="s">
        <v>384</v>
      </c>
      <c r="N42" s="54" t="s">
        <v>384</v>
      </c>
      <c r="O42" s="54" t="s">
        <v>384</v>
      </c>
      <c r="P42" s="54" t="s">
        <v>384</v>
      </c>
      <c r="Q42" s="54" t="s">
        <v>384</v>
      </c>
      <c r="R42" s="54" t="s">
        <v>384</v>
      </c>
      <c r="S42" s="54" t="s">
        <v>384</v>
      </c>
      <c r="T42" s="54" t="s">
        <v>384</v>
      </c>
      <c r="U42" s="54" t="s">
        <v>384</v>
      </c>
      <c r="V42" s="54" t="s">
        <v>384</v>
      </c>
      <c r="W42" s="54" t="s">
        <v>384</v>
      </c>
      <c r="X42" s="54" t="s">
        <v>384</v>
      </c>
      <c r="Y42" s="54" t="s">
        <v>384</v>
      </c>
      <c r="Z42" s="54" t="s">
        <v>384</v>
      </c>
      <c r="AA42" s="54" t="s">
        <v>384</v>
      </c>
      <c r="AB42" s="54" t="s">
        <v>384</v>
      </c>
      <c r="AC42" s="54" t="s">
        <v>384</v>
      </c>
      <c r="AD42" s="54" t="s">
        <v>384</v>
      </c>
      <c r="AE42" s="54" t="s">
        <v>384</v>
      </c>
      <c r="AF42" s="54" t="s">
        <v>384</v>
      </c>
      <c r="AG42" s="54" t="s">
        <v>384</v>
      </c>
      <c r="AH42" s="54" t="s">
        <v>384</v>
      </c>
      <c r="AI42" s="54" t="s">
        <v>384</v>
      </c>
      <c r="AJ42" s="54" t="s">
        <v>384</v>
      </c>
      <c r="AK42" s="54" t="s">
        <v>384</v>
      </c>
      <c r="AL42" s="54" t="s">
        <v>384</v>
      </c>
      <c r="AM42" s="54" t="s">
        <v>384</v>
      </c>
      <c r="AN42" s="54" t="s">
        <v>384</v>
      </c>
      <c r="AO42" s="54" t="s">
        <v>384</v>
      </c>
    </row>
    <row r="43" spans="1:41" ht="45" x14ac:dyDescent="0.2">
      <c r="A43" s="52" t="s">
        <v>41</v>
      </c>
      <c r="B43" s="52">
        <v>2013</v>
      </c>
      <c r="C43" s="118" t="s">
        <v>95</v>
      </c>
      <c r="D43" s="117" t="s">
        <v>225</v>
      </c>
      <c r="E43" s="52" t="s">
        <v>40</v>
      </c>
      <c r="F43" s="52" t="s">
        <v>385</v>
      </c>
      <c r="G43" s="149" t="s">
        <v>384</v>
      </c>
      <c r="H43" s="149" t="s">
        <v>384</v>
      </c>
      <c r="I43" s="54" t="s">
        <v>384</v>
      </c>
      <c r="J43" s="54" t="s">
        <v>384</v>
      </c>
      <c r="K43" s="54" t="s">
        <v>384</v>
      </c>
      <c r="L43" s="54" t="s">
        <v>384</v>
      </c>
      <c r="M43" s="54" t="s">
        <v>384</v>
      </c>
      <c r="N43" s="54" t="s">
        <v>384</v>
      </c>
      <c r="O43" s="54" t="s">
        <v>384</v>
      </c>
      <c r="P43" s="54" t="s">
        <v>384</v>
      </c>
      <c r="Q43" s="54" t="s">
        <v>384</v>
      </c>
      <c r="R43" s="54" t="s">
        <v>384</v>
      </c>
      <c r="S43" s="54" t="s">
        <v>384</v>
      </c>
      <c r="T43" s="54" t="s">
        <v>384</v>
      </c>
      <c r="U43" s="54" t="s">
        <v>384</v>
      </c>
      <c r="V43" s="54" t="s">
        <v>384</v>
      </c>
      <c r="W43" s="54" t="s">
        <v>384</v>
      </c>
      <c r="X43" s="54" t="s">
        <v>384</v>
      </c>
      <c r="Y43" s="54" t="s">
        <v>384</v>
      </c>
      <c r="Z43" s="54" t="s">
        <v>384</v>
      </c>
      <c r="AA43" s="54" t="s">
        <v>384</v>
      </c>
      <c r="AB43" s="54" t="s">
        <v>384</v>
      </c>
      <c r="AC43" s="54" t="s">
        <v>384</v>
      </c>
      <c r="AD43" s="54" t="s">
        <v>384</v>
      </c>
      <c r="AE43" s="54" t="s">
        <v>384</v>
      </c>
      <c r="AF43" s="54" t="s">
        <v>384</v>
      </c>
      <c r="AG43" s="54" t="s">
        <v>384</v>
      </c>
      <c r="AH43" s="54" t="s">
        <v>384</v>
      </c>
      <c r="AI43" s="54" t="s">
        <v>384</v>
      </c>
      <c r="AJ43" s="54" t="s">
        <v>384</v>
      </c>
      <c r="AK43" s="54" t="s">
        <v>384</v>
      </c>
      <c r="AL43" s="54" t="s">
        <v>384</v>
      </c>
      <c r="AM43" s="54" t="s">
        <v>384</v>
      </c>
      <c r="AN43" s="54" t="s">
        <v>384</v>
      </c>
      <c r="AO43" s="54" t="s">
        <v>384</v>
      </c>
    </row>
    <row r="44" spans="1:41" ht="22.5" x14ac:dyDescent="0.2">
      <c r="A44" s="52" t="s">
        <v>41</v>
      </c>
      <c r="B44" s="52">
        <v>2013</v>
      </c>
      <c r="C44" s="118" t="s">
        <v>96</v>
      </c>
      <c r="D44" s="117" t="s">
        <v>226</v>
      </c>
      <c r="E44" s="52" t="s">
        <v>40</v>
      </c>
      <c r="F44" s="52" t="s">
        <v>385</v>
      </c>
      <c r="G44" s="149" t="s">
        <v>383</v>
      </c>
      <c r="H44" s="149" t="s">
        <v>383</v>
      </c>
      <c r="I44" s="54" t="s">
        <v>383</v>
      </c>
      <c r="J44" s="54" t="s">
        <v>383</v>
      </c>
      <c r="K44" s="54" t="s">
        <v>383</v>
      </c>
      <c r="L44" s="54" t="s">
        <v>383</v>
      </c>
      <c r="M44" s="54" t="s">
        <v>383</v>
      </c>
      <c r="N44" s="54" t="s">
        <v>383</v>
      </c>
      <c r="O44" s="54" t="s">
        <v>383</v>
      </c>
      <c r="P44" s="54" t="s">
        <v>383</v>
      </c>
      <c r="Q44" s="54" t="s">
        <v>383</v>
      </c>
      <c r="R44" s="54" t="s">
        <v>383</v>
      </c>
      <c r="S44" s="54" t="s">
        <v>383</v>
      </c>
      <c r="T44" s="54" t="s">
        <v>383</v>
      </c>
      <c r="U44" s="54" t="s">
        <v>383</v>
      </c>
      <c r="V44" s="54" t="s">
        <v>383</v>
      </c>
      <c r="W44" s="54" t="s">
        <v>383</v>
      </c>
      <c r="X44" s="54" t="s">
        <v>383</v>
      </c>
      <c r="Y44" s="54" t="s">
        <v>383</v>
      </c>
      <c r="Z44" s="54" t="s">
        <v>383</v>
      </c>
      <c r="AA44" s="54" t="s">
        <v>383</v>
      </c>
      <c r="AB44" s="54" t="s">
        <v>383</v>
      </c>
      <c r="AC44" s="54" t="s">
        <v>383</v>
      </c>
      <c r="AD44" s="54" t="s">
        <v>383</v>
      </c>
      <c r="AE44" s="54" t="s">
        <v>383</v>
      </c>
      <c r="AF44" s="54" t="s">
        <v>383</v>
      </c>
      <c r="AG44" s="54" t="s">
        <v>383</v>
      </c>
      <c r="AH44" s="54" t="s">
        <v>383</v>
      </c>
      <c r="AI44" s="54" t="s">
        <v>383</v>
      </c>
      <c r="AJ44" s="54" t="s">
        <v>383</v>
      </c>
      <c r="AK44" s="54" t="s">
        <v>383</v>
      </c>
      <c r="AL44" s="54" t="s">
        <v>383</v>
      </c>
      <c r="AM44" s="54" t="s">
        <v>383</v>
      </c>
      <c r="AN44" s="54" t="s">
        <v>383</v>
      </c>
      <c r="AO44" s="54" t="s">
        <v>383</v>
      </c>
    </row>
    <row r="45" spans="1:41" ht="22.5" x14ac:dyDescent="0.2">
      <c r="A45" s="52" t="s">
        <v>41</v>
      </c>
      <c r="B45" s="52">
        <v>2013</v>
      </c>
      <c r="C45" s="118" t="s">
        <v>97</v>
      </c>
      <c r="D45" s="117" t="s">
        <v>227</v>
      </c>
      <c r="E45" s="52" t="s">
        <v>40</v>
      </c>
      <c r="F45" s="52" t="s">
        <v>385</v>
      </c>
      <c r="G45" s="149" t="s">
        <v>382</v>
      </c>
      <c r="H45" s="149" t="s">
        <v>382</v>
      </c>
      <c r="I45" s="54" t="s">
        <v>382</v>
      </c>
      <c r="J45" s="54" t="s">
        <v>382</v>
      </c>
      <c r="K45" s="54" t="s">
        <v>382</v>
      </c>
      <c r="L45" s="54" t="s">
        <v>382</v>
      </c>
      <c r="M45" s="54" t="s">
        <v>382</v>
      </c>
      <c r="N45" s="54" t="s">
        <v>382</v>
      </c>
      <c r="O45" s="54" t="s">
        <v>382</v>
      </c>
      <c r="P45" s="54" t="s">
        <v>382</v>
      </c>
      <c r="Q45" s="54" t="s">
        <v>382</v>
      </c>
      <c r="R45" s="54" t="s">
        <v>382</v>
      </c>
      <c r="S45" s="54" t="s">
        <v>382</v>
      </c>
      <c r="T45" s="54" t="s">
        <v>382</v>
      </c>
      <c r="U45" s="54" t="s">
        <v>382</v>
      </c>
      <c r="V45" s="54" t="s">
        <v>382</v>
      </c>
      <c r="W45" s="54" t="s">
        <v>382</v>
      </c>
      <c r="X45" s="54" t="s">
        <v>382</v>
      </c>
      <c r="Y45" s="54" t="s">
        <v>382</v>
      </c>
      <c r="Z45" s="54" t="s">
        <v>382</v>
      </c>
      <c r="AA45" s="54" t="s">
        <v>382</v>
      </c>
      <c r="AB45" s="54" t="s">
        <v>382</v>
      </c>
      <c r="AC45" s="54" t="s">
        <v>382</v>
      </c>
      <c r="AD45" s="54" t="s">
        <v>382</v>
      </c>
      <c r="AE45" s="54" t="s">
        <v>382</v>
      </c>
      <c r="AF45" s="54" t="s">
        <v>382</v>
      </c>
      <c r="AG45" s="54" t="s">
        <v>382</v>
      </c>
      <c r="AH45" s="54" t="s">
        <v>382</v>
      </c>
      <c r="AI45" s="54" t="s">
        <v>382</v>
      </c>
      <c r="AJ45" s="54" t="s">
        <v>382</v>
      </c>
      <c r="AK45" s="54" t="s">
        <v>382</v>
      </c>
      <c r="AL45" s="54" t="s">
        <v>382</v>
      </c>
      <c r="AM45" s="54" t="s">
        <v>382</v>
      </c>
      <c r="AN45" s="54" t="s">
        <v>382</v>
      </c>
      <c r="AO45" s="54" t="s">
        <v>382</v>
      </c>
    </row>
    <row r="46" spans="1:41" x14ac:dyDescent="0.2">
      <c r="A46" s="52" t="s">
        <v>41</v>
      </c>
      <c r="B46" s="52">
        <v>2013</v>
      </c>
      <c r="C46" s="118" t="s">
        <v>98</v>
      </c>
      <c r="D46" s="117" t="s">
        <v>228</v>
      </c>
      <c r="E46" s="52" t="s">
        <v>40</v>
      </c>
      <c r="F46" s="52" t="s">
        <v>385</v>
      </c>
      <c r="G46" s="149" t="s">
        <v>41</v>
      </c>
      <c r="H46" s="149" t="s">
        <v>41</v>
      </c>
      <c r="I46" s="54" t="s">
        <v>41</v>
      </c>
      <c r="J46" s="54" t="s">
        <v>41</v>
      </c>
      <c r="K46" s="54" t="s">
        <v>41</v>
      </c>
      <c r="L46" s="54" t="s">
        <v>41</v>
      </c>
      <c r="M46" s="54" t="s">
        <v>41</v>
      </c>
      <c r="N46" s="54" t="s">
        <v>41</v>
      </c>
      <c r="O46" s="54" t="s">
        <v>41</v>
      </c>
      <c r="P46" s="54" t="s">
        <v>41</v>
      </c>
      <c r="Q46" s="54" t="s">
        <v>41</v>
      </c>
      <c r="R46" s="54" t="s">
        <v>41</v>
      </c>
      <c r="S46" s="54" t="s">
        <v>41</v>
      </c>
      <c r="T46" s="54" t="s">
        <v>41</v>
      </c>
      <c r="U46" s="54" t="s">
        <v>41</v>
      </c>
      <c r="V46" s="54" t="s">
        <v>41</v>
      </c>
      <c r="W46" s="54" t="s">
        <v>41</v>
      </c>
      <c r="X46" s="54" t="s">
        <v>41</v>
      </c>
      <c r="Y46" s="54" t="s">
        <v>41</v>
      </c>
      <c r="Z46" s="54" t="s">
        <v>41</v>
      </c>
      <c r="AA46" s="54" t="s">
        <v>41</v>
      </c>
      <c r="AB46" s="54" t="s">
        <v>41</v>
      </c>
      <c r="AC46" s="54" t="s">
        <v>41</v>
      </c>
      <c r="AD46" s="54" t="s">
        <v>41</v>
      </c>
      <c r="AE46" s="54" t="s">
        <v>41</v>
      </c>
      <c r="AF46" s="54" t="s">
        <v>41</v>
      </c>
      <c r="AG46" s="54" t="s">
        <v>41</v>
      </c>
      <c r="AH46" s="54" t="s">
        <v>41</v>
      </c>
      <c r="AI46" s="54" t="s">
        <v>41</v>
      </c>
      <c r="AJ46" s="54" t="s">
        <v>41</v>
      </c>
      <c r="AK46" s="54" t="s">
        <v>41</v>
      </c>
      <c r="AL46" s="54" t="s">
        <v>41</v>
      </c>
      <c r="AM46" s="54" t="s">
        <v>41</v>
      </c>
      <c r="AN46" s="54" t="s">
        <v>41</v>
      </c>
      <c r="AO46" s="54" t="s">
        <v>41</v>
      </c>
    </row>
    <row r="47" spans="1:41" x14ac:dyDescent="0.2">
      <c r="A47" s="52" t="s">
        <v>41</v>
      </c>
      <c r="B47" s="52">
        <v>2013</v>
      </c>
      <c r="C47" s="118" t="s">
        <v>99</v>
      </c>
      <c r="D47" s="117" t="s">
        <v>229</v>
      </c>
      <c r="E47" s="52" t="s">
        <v>40</v>
      </c>
      <c r="F47" s="52" t="s">
        <v>385</v>
      </c>
      <c r="G47" s="149" t="s">
        <v>41</v>
      </c>
      <c r="H47" s="149" t="s">
        <v>41</v>
      </c>
      <c r="I47" s="54" t="s">
        <v>41</v>
      </c>
      <c r="J47" s="54" t="s">
        <v>41</v>
      </c>
      <c r="K47" s="54" t="s">
        <v>41</v>
      </c>
      <c r="L47" s="54" t="s">
        <v>41</v>
      </c>
      <c r="M47" s="54" t="s">
        <v>41</v>
      </c>
      <c r="N47" s="54" t="s">
        <v>41</v>
      </c>
      <c r="O47" s="54" t="s">
        <v>41</v>
      </c>
      <c r="P47" s="54" t="s">
        <v>41</v>
      </c>
      <c r="Q47" s="54" t="s">
        <v>41</v>
      </c>
      <c r="R47" s="54" t="s">
        <v>41</v>
      </c>
      <c r="S47" s="54" t="s">
        <v>41</v>
      </c>
      <c r="T47" s="54" t="s">
        <v>41</v>
      </c>
      <c r="U47" s="54" t="s">
        <v>41</v>
      </c>
      <c r="V47" s="54" t="s">
        <v>41</v>
      </c>
      <c r="W47" s="54" t="s">
        <v>41</v>
      </c>
      <c r="X47" s="54" t="s">
        <v>41</v>
      </c>
      <c r="Y47" s="54" t="s">
        <v>41</v>
      </c>
      <c r="Z47" s="54" t="s">
        <v>41</v>
      </c>
      <c r="AA47" s="54" t="s">
        <v>41</v>
      </c>
      <c r="AB47" s="54" t="s">
        <v>41</v>
      </c>
      <c r="AC47" s="54" t="s">
        <v>41</v>
      </c>
      <c r="AD47" s="54" t="s">
        <v>41</v>
      </c>
      <c r="AE47" s="54" t="s">
        <v>41</v>
      </c>
      <c r="AF47" s="54" t="s">
        <v>41</v>
      </c>
      <c r="AG47" s="54" t="s">
        <v>41</v>
      </c>
      <c r="AH47" s="54" t="s">
        <v>41</v>
      </c>
      <c r="AI47" s="54" t="s">
        <v>41</v>
      </c>
      <c r="AJ47" s="54" t="s">
        <v>41</v>
      </c>
      <c r="AK47" s="54" t="s">
        <v>41</v>
      </c>
      <c r="AL47" s="54" t="s">
        <v>41</v>
      </c>
      <c r="AM47" s="54" t="s">
        <v>41</v>
      </c>
      <c r="AN47" s="54" t="s">
        <v>41</v>
      </c>
      <c r="AO47" s="54" t="s">
        <v>41</v>
      </c>
    </row>
    <row r="48" spans="1:41" x14ac:dyDescent="0.2">
      <c r="A48" s="52" t="s">
        <v>41</v>
      </c>
      <c r="B48" s="52">
        <v>2013</v>
      </c>
      <c r="C48" s="118" t="s">
        <v>100</v>
      </c>
      <c r="D48" s="117" t="s">
        <v>230</v>
      </c>
      <c r="E48" s="52" t="s">
        <v>40</v>
      </c>
      <c r="F48" s="52" t="s">
        <v>385</v>
      </c>
      <c r="G48" s="149" t="s">
        <v>41</v>
      </c>
      <c r="H48" s="149" t="s">
        <v>41</v>
      </c>
      <c r="I48" s="54" t="s">
        <v>41</v>
      </c>
      <c r="J48" s="54" t="s">
        <v>41</v>
      </c>
      <c r="K48" s="54" t="s">
        <v>41</v>
      </c>
      <c r="L48" s="54" t="s">
        <v>41</v>
      </c>
      <c r="M48" s="54" t="s">
        <v>41</v>
      </c>
      <c r="N48" s="54" t="s">
        <v>41</v>
      </c>
      <c r="O48" s="54" t="s">
        <v>41</v>
      </c>
      <c r="P48" s="54" t="s">
        <v>41</v>
      </c>
      <c r="Q48" s="54" t="s">
        <v>41</v>
      </c>
      <c r="R48" s="54" t="s">
        <v>41</v>
      </c>
      <c r="S48" s="54" t="s">
        <v>41</v>
      </c>
      <c r="T48" s="54" t="s">
        <v>41</v>
      </c>
      <c r="U48" s="54" t="s">
        <v>41</v>
      </c>
      <c r="V48" s="54" t="s">
        <v>41</v>
      </c>
      <c r="W48" s="54" t="s">
        <v>41</v>
      </c>
      <c r="X48" s="54" t="s">
        <v>41</v>
      </c>
      <c r="Y48" s="54" t="s">
        <v>41</v>
      </c>
      <c r="Z48" s="54" t="s">
        <v>41</v>
      </c>
      <c r="AA48" s="54" t="s">
        <v>41</v>
      </c>
      <c r="AB48" s="54" t="s">
        <v>382</v>
      </c>
      <c r="AC48" s="54" t="s">
        <v>382</v>
      </c>
      <c r="AD48" s="54" t="s">
        <v>382</v>
      </c>
      <c r="AE48" s="54" t="s">
        <v>382</v>
      </c>
      <c r="AF48" s="54" t="s">
        <v>382</v>
      </c>
      <c r="AG48" s="54" t="s">
        <v>382</v>
      </c>
      <c r="AH48" s="54" t="s">
        <v>382</v>
      </c>
      <c r="AI48" s="54" t="s">
        <v>382</v>
      </c>
      <c r="AJ48" s="54" t="s">
        <v>382</v>
      </c>
      <c r="AK48" s="54" t="s">
        <v>382</v>
      </c>
      <c r="AL48" s="54" t="s">
        <v>382</v>
      </c>
      <c r="AM48" s="54" t="s">
        <v>382</v>
      </c>
      <c r="AN48" s="54" t="s">
        <v>382</v>
      </c>
      <c r="AO48" s="54" t="s">
        <v>382</v>
      </c>
    </row>
    <row r="49" spans="1:41" ht="22.5" x14ac:dyDescent="0.2">
      <c r="A49" s="52" t="s">
        <v>41</v>
      </c>
      <c r="B49" s="52">
        <v>2013</v>
      </c>
      <c r="C49" s="118" t="s">
        <v>101</v>
      </c>
      <c r="D49" s="117" t="s">
        <v>231</v>
      </c>
      <c r="E49" s="52" t="s">
        <v>40</v>
      </c>
      <c r="F49" s="52" t="s">
        <v>385</v>
      </c>
      <c r="G49" s="149" t="s">
        <v>384</v>
      </c>
      <c r="H49" s="149" t="s">
        <v>384</v>
      </c>
      <c r="I49" s="54" t="s">
        <v>384</v>
      </c>
      <c r="J49" s="54" t="s">
        <v>384</v>
      </c>
      <c r="K49" s="54" t="s">
        <v>384</v>
      </c>
      <c r="L49" s="54" t="s">
        <v>384</v>
      </c>
      <c r="M49" s="54" t="s">
        <v>384</v>
      </c>
      <c r="N49" s="54" t="s">
        <v>384</v>
      </c>
      <c r="O49" s="54" t="s">
        <v>384</v>
      </c>
      <c r="P49" s="54" t="s">
        <v>384</v>
      </c>
      <c r="Q49" s="54" t="s">
        <v>384</v>
      </c>
      <c r="R49" s="54" t="s">
        <v>384</v>
      </c>
      <c r="S49" s="54" t="s">
        <v>384</v>
      </c>
      <c r="T49" s="54" t="s">
        <v>384</v>
      </c>
      <c r="U49" s="54" t="s">
        <v>384</v>
      </c>
      <c r="V49" s="54" t="s">
        <v>384</v>
      </c>
      <c r="W49" s="54" t="s">
        <v>384</v>
      </c>
      <c r="X49" s="54" t="s">
        <v>384</v>
      </c>
      <c r="Y49" s="54" t="s">
        <v>384</v>
      </c>
      <c r="Z49" s="54" t="s">
        <v>384</v>
      </c>
      <c r="AA49" s="54" t="s">
        <v>384</v>
      </c>
      <c r="AB49" s="54" t="s">
        <v>384</v>
      </c>
      <c r="AC49" s="54" t="s">
        <v>384</v>
      </c>
      <c r="AD49" s="54" t="s">
        <v>384</v>
      </c>
      <c r="AE49" s="54" t="s">
        <v>384</v>
      </c>
      <c r="AF49" s="54" t="s">
        <v>384</v>
      </c>
      <c r="AG49" s="54" t="s">
        <v>384</v>
      </c>
      <c r="AH49" s="54" t="s">
        <v>384</v>
      </c>
      <c r="AI49" s="54" t="s">
        <v>384</v>
      </c>
      <c r="AJ49" s="54" t="s">
        <v>384</v>
      </c>
      <c r="AK49" s="54" t="s">
        <v>384</v>
      </c>
      <c r="AL49" s="54" t="s">
        <v>384</v>
      </c>
      <c r="AM49" s="54" t="s">
        <v>384</v>
      </c>
      <c r="AN49" s="54" t="s">
        <v>384</v>
      </c>
      <c r="AO49" s="54" t="s">
        <v>384</v>
      </c>
    </row>
    <row r="50" spans="1:41" x14ac:dyDescent="0.2">
      <c r="A50" s="52" t="s">
        <v>41</v>
      </c>
      <c r="B50" s="52">
        <v>2013</v>
      </c>
      <c r="C50" s="118" t="s">
        <v>102</v>
      </c>
      <c r="D50" s="117" t="s">
        <v>232</v>
      </c>
      <c r="E50" s="52" t="s">
        <v>40</v>
      </c>
      <c r="F50" s="52" t="s">
        <v>385</v>
      </c>
      <c r="G50" s="149" t="s">
        <v>384</v>
      </c>
      <c r="H50" s="149" t="s">
        <v>384</v>
      </c>
      <c r="I50" s="54" t="s">
        <v>384</v>
      </c>
      <c r="J50" s="54" t="s">
        <v>384</v>
      </c>
      <c r="K50" s="54" t="s">
        <v>384</v>
      </c>
      <c r="L50" s="54" t="s">
        <v>384</v>
      </c>
      <c r="M50" s="54" t="s">
        <v>384</v>
      </c>
      <c r="N50" s="54" t="s">
        <v>384</v>
      </c>
      <c r="O50" s="54" t="s">
        <v>384</v>
      </c>
      <c r="P50" s="54" t="s">
        <v>384</v>
      </c>
      <c r="Q50" s="54" t="s">
        <v>384</v>
      </c>
      <c r="R50" s="54" t="s">
        <v>384</v>
      </c>
      <c r="S50" s="54" t="s">
        <v>384</v>
      </c>
      <c r="T50" s="54" t="s">
        <v>384</v>
      </c>
      <c r="U50" s="54" t="s">
        <v>384</v>
      </c>
      <c r="V50" s="54" t="s">
        <v>384</v>
      </c>
      <c r="W50" s="54" t="s">
        <v>384</v>
      </c>
      <c r="X50" s="54" t="s">
        <v>384</v>
      </c>
      <c r="Y50" s="54" t="s">
        <v>384</v>
      </c>
      <c r="Z50" s="54" t="s">
        <v>384</v>
      </c>
      <c r="AA50" s="54" t="s">
        <v>384</v>
      </c>
      <c r="AB50" s="54" t="s">
        <v>384</v>
      </c>
      <c r="AC50" s="54" t="s">
        <v>384</v>
      </c>
      <c r="AD50" s="54" t="s">
        <v>384</v>
      </c>
      <c r="AE50" s="54" t="s">
        <v>384</v>
      </c>
      <c r="AF50" s="54" t="s">
        <v>384</v>
      </c>
      <c r="AG50" s="54" t="s">
        <v>384</v>
      </c>
      <c r="AH50" s="54" t="s">
        <v>384</v>
      </c>
      <c r="AI50" s="54" t="s">
        <v>384</v>
      </c>
      <c r="AJ50" s="54" t="s">
        <v>384</v>
      </c>
      <c r="AK50" s="54" t="s">
        <v>384</v>
      </c>
      <c r="AL50" s="54" t="s">
        <v>384</v>
      </c>
      <c r="AM50" s="54" t="s">
        <v>384</v>
      </c>
      <c r="AN50" s="54" t="s">
        <v>384</v>
      </c>
      <c r="AO50" s="54" t="s">
        <v>384</v>
      </c>
    </row>
    <row r="51" spans="1:41" ht="22.5" x14ac:dyDescent="0.2">
      <c r="A51" s="52" t="s">
        <v>41</v>
      </c>
      <c r="B51" s="52">
        <v>2013</v>
      </c>
      <c r="C51" s="118" t="s">
        <v>103</v>
      </c>
      <c r="D51" s="117" t="s">
        <v>233</v>
      </c>
      <c r="E51" s="52" t="s">
        <v>40</v>
      </c>
      <c r="F51" s="52" t="s">
        <v>385</v>
      </c>
      <c r="G51" s="149" t="s">
        <v>384</v>
      </c>
      <c r="H51" s="149" t="s">
        <v>384</v>
      </c>
      <c r="I51" s="54" t="s">
        <v>384</v>
      </c>
      <c r="J51" s="54" t="s">
        <v>384</v>
      </c>
      <c r="K51" s="54" t="s">
        <v>384</v>
      </c>
      <c r="L51" s="54" t="s">
        <v>384</v>
      </c>
      <c r="M51" s="54" t="s">
        <v>384</v>
      </c>
      <c r="N51" s="54" t="s">
        <v>384</v>
      </c>
      <c r="O51" s="54" t="s">
        <v>384</v>
      </c>
      <c r="P51" s="54" t="s">
        <v>384</v>
      </c>
      <c r="Q51" s="54" t="s">
        <v>384</v>
      </c>
      <c r="R51" s="54" t="s">
        <v>384</v>
      </c>
      <c r="S51" s="54" t="s">
        <v>384</v>
      </c>
      <c r="T51" s="54" t="s">
        <v>384</v>
      </c>
      <c r="U51" s="54" t="s">
        <v>384</v>
      </c>
      <c r="V51" s="54" t="s">
        <v>384</v>
      </c>
      <c r="W51" s="54" t="s">
        <v>384</v>
      </c>
      <c r="X51" s="54" t="s">
        <v>384</v>
      </c>
      <c r="Y51" s="54" t="s">
        <v>384</v>
      </c>
      <c r="Z51" s="54" t="s">
        <v>384</v>
      </c>
      <c r="AA51" s="54" t="s">
        <v>384</v>
      </c>
      <c r="AB51" s="54" t="s">
        <v>384</v>
      </c>
      <c r="AC51" s="54" t="s">
        <v>384</v>
      </c>
      <c r="AD51" s="54" t="s">
        <v>384</v>
      </c>
      <c r="AE51" s="54" t="s">
        <v>384</v>
      </c>
      <c r="AF51" s="54" t="s">
        <v>384</v>
      </c>
      <c r="AG51" s="54" t="s">
        <v>384</v>
      </c>
      <c r="AH51" s="54" t="s">
        <v>384</v>
      </c>
      <c r="AI51" s="54" t="s">
        <v>384</v>
      </c>
      <c r="AJ51" s="54" t="s">
        <v>384</v>
      </c>
      <c r="AK51" s="54" t="s">
        <v>384</v>
      </c>
      <c r="AL51" s="54" t="s">
        <v>384</v>
      </c>
      <c r="AM51" s="54" t="s">
        <v>384</v>
      </c>
      <c r="AN51" s="54" t="s">
        <v>384</v>
      </c>
      <c r="AO51" s="54" t="s">
        <v>384</v>
      </c>
    </row>
    <row r="52" spans="1:41" ht="22.5" x14ac:dyDescent="0.2">
      <c r="A52" s="52" t="s">
        <v>41</v>
      </c>
      <c r="B52" s="52">
        <v>2013</v>
      </c>
      <c r="C52" s="118" t="s">
        <v>104</v>
      </c>
      <c r="D52" s="117" t="s">
        <v>234</v>
      </c>
      <c r="E52" s="52" t="s">
        <v>40</v>
      </c>
      <c r="F52" s="52" t="s">
        <v>385</v>
      </c>
      <c r="G52" s="149" t="s">
        <v>384</v>
      </c>
      <c r="H52" s="149" t="s">
        <v>384</v>
      </c>
      <c r="I52" s="54" t="s">
        <v>384</v>
      </c>
      <c r="J52" s="54" t="s">
        <v>384</v>
      </c>
      <c r="K52" s="54" t="s">
        <v>384</v>
      </c>
      <c r="L52" s="54" t="s">
        <v>384</v>
      </c>
      <c r="M52" s="54" t="s">
        <v>384</v>
      </c>
      <c r="N52" s="54" t="s">
        <v>384</v>
      </c>
      <c r="O52" s="54" t="s">
        <v>384</v>
      </c>
      <c r="P52" s="54" t="s">
        <v>384</v>
      </c>
      <c r="Q52" s="54" t="s">
        <v>384</v>
      </c>
      <c r="R52" s="54" t="s">
        <v>384</v>
      </c>
      <c r="S52" s="54" t="s">
        <v>384</v>
      </c>
      <c r="T52" s="54" t="s">
        <v>384</v>
      </c>
      <c r="U52" s="54" t="s">
        <v>384</v>
      </c>
      <c r="V52" s="54" t="s">
        <v>384</v>
      </c>
      <c r="W52" s="54" t="s">
        <v>384</v>
      </c>
      <c r="X52" s="54" t="s">
        <v>384</v>
      </c>
      <c r="Y52" s="54" t="s">
        <v>384</v>
      </c>
      <c r="Z52" s="54" t="s">
        <v>384</v>
      </c>
      <c r="AA52" s="54" t="s">
        <v>384</v>
      </c>
      <c r="AB52" s="54" t="s">
        <v>384</v>
      </c>
      <c r="AC52" s="54" t="s">
        <v>384</v>
      </c>
      <c r="AD52" s="54" t="s">
        <v>384</v>
      </c>
      <c r="AE52" s="54" t="s">
        <v>384</v>
      </c>
      <c r="AF52" s="54" t="s">
        <v>384</v>
      </c>
      <c r="AG52" s="54" t="s">
        <v>384</v>
      </c>
      <c r="AH52" s="54" t="s">
        <v>384</v>
      </c>
      <c r="AI52" s="54" t="s">
        <v>384</v>
      </c>
      <c r="AJ52" s="54" t="s">
        <v>384</v>
      </c>
      <c r="AK52" s="54" t="s">
        <v>384</v>
      </c>
      <c r="AL52" s="54" t="s">
        <v>384</v>
      </c>
      <c r="AM52" s="54" t="s">
        <v>384</v>
      </c>
      <c r="AN52" s="54" t="s">
        <v>384</v>
      </c>
      <c r="AO52" s="54" t="s">
        <v>384</v>
      </c>
    </row>
    <row r="53" spans="1:41" x14ac:dyDescent="0.2">
      <c r="A53" s="52" t="s">
        <v>41</v>
      </c>
      <c r="B53" s="52">
        <v>2013</v>
      </c>
      <c r="C53" s="118" t="s">
        <v>105</v>
      </c>
      <c r="D53" s="117" t="s">
        <v>235</v>
      </c>
      <c r="E53" s="52" t="s">
        <v>40</v>
      </c>
      <c r="F53" s="52" t="s">
        <v>385</v>
      </c>
      <c r="G53" s="149" t="s">
        <v>382</v>
      </c>
      <c r="H53" s="149" t="s">
        <v>382</v>
      </c>
      <c r="I53" s="54" t="s">
        <v>382</v>
      </c>
      <c r="J53" s="54" t="s">
        <v>382</v>
      </c>
      <c r="K53" s="54" t="s">
        <v>382</v>
      </c>
      <c r="L53" s="54" t="s">
        <v>382</v>
      </c>
      <c r="M53" s="54" t="s">
        <v>382</v>
      </c>
      <c r="N53" s="54" t="s">
        <v>382</v>
      </c>
      <c r="O53" s="54" t="s">
        <v>382</v>
      </c>
      <c r="P53" s="54" t="s">
        <v>382</v>
      </c>
      <c r="Q53" s="54" t="s">
        <v>382</v>
      </c>
      <c r="R53" s="54" t="s">
        <v>382</v>
      </c>
      <c r="S53" s="54" t="s">
        <v>382</v>
      </c>
      <c r="T53" s="54" t="s">
        <v>382</v>
      </c>
      <c r="U53" s="54" t="s">
        <v>382</v>
      </c>
      <c r="V53" s="54" t="s">
        <v>382</v>
      </c>
      <c r="W53" s="54" t="s">
        <v>382</v>
      </c>
      <c r="X53" s="54" t="s">
        <v>382</v>
      </c>
      <c r="Y53" s="54" t="s">
        <v>382</v>
      </c>
      <c r="Z53" s="54" t="s">
        <v>382</v>
      </c>
      <c r="AA53" s="54" t="s">
        <v>382</v>
      </c>
      <c r="AB53" s="54" t="s">
        <v>382</v>
      </c>
      <c r="AC53" s="54" t="s">
        <v>382</v>
      </c>
      <c r="AD53" s="54" t="s">
        <v>382</v>
      </c>
      <c r="AE53" s="54" t="s">
        <v>382</v>
      </c>
      <c r="AF53" s="54" t="s">
        <v>382</v>
      </c>
      <c r="AG53" s="54" t="s">
        <v>382</v>
      </c>
      <c r="AH53" s="54" t="s">
        <v>382</v>
      </c>
      <c r="AI53" s="54" t="s">
        <v>382</v>
      </c>
      <c r="AJ53" s="54" t="s">
        <v>382</v>
      </c>
      <c r="AK53" s="54" t="s">
        <v>382</v>
      </c>
      <c r="AL53" s="54" t="s">
        <v>382</v>
      </c>
      <c r="AM53" s="54" t="s">
        <v>382</v>
      </c>
      <c r="AN53" s="54" t="s">
        <v>382</v>
      </c>
      <c r="AO53" s="54" t="s">
        <v>382</v>
      </c>
    </row>
    <row r="54" spans="1:41" x14ac:dyDescent="0.2">
      <c r="A54" s="52" t="s">
        <v>41</v>
      </c>
      <c r="B54" s="52">
        <v>2013</v>
      </c>
      <c r="C54" s="118" t="s">
        <v>106</v>
      </c>
      <c r="D54" s="117" t="s">
        <v>236</v>
      </c>
      <c r="E54" s="52" t="s">
        <v>40</v>
      </c>
      <c r="F54" s="52" t="s">
        <v>385</v>
      </c>
      <c r="G54" s="149">
        <v>2.105</v>
      </c>
      <c r="H54" s="149">
        <v>0.96</v>
      </c>
      <c r="I54" s="54">
        <v>1.673</v>
      </c>
      <c r="J54" s="54">
        <v>1.823</v>
      </c>
      <c r="K54" s="54">
        <v>0.96</v>
      </c>
      <c r="L54" s="54">
        <v>0.28000000000000003</v>
      </c>
      <c r="M54" s="54">
        <v>0.28000000000000003</v>
      </c>
      <c r="N54" s="54">
        <v>0.28000000000000003</v>
      </c>
      <c r="O54" s="54">
        <v>0.28000000000000003</v>
      </c>
      <c r="P54" s="54">
        <v>0.28000000000000003</v>
      </c>
      <c r="Q54" s="54">
        <v>0.28000000000000003</v>
      </c>
      <c r="R54" s="54">
        <v>0.30199999999999999</v>
      </c>
      <c r="S54" s="54">
        <v>0.374</v>
      </c>
      <c r="T54" s="54">
        <v>0.187</v>
      </c>
      <c r="U54" s="54" t="s">
        <v>382</v>
      </c>
      <c r="V54" s="54" t="s">
        <v>382</v>
      </c>
      <c r="W54" s="54" t="s">
        <v>382</v>
      </c>
      <c r="X54" s="54" t="s">
        <v>382</v>
      </c>
      <c r="Y54" s="54" t="s">
        <v>382</v>
      </c>
      <c r="Z54" s="54" t="s">
        <v>382</v>
      </c>
      <c r="AA54" s="54" t="s">
        <v>382</v>
      </c>
      <c r="AB54" s="54" t="s">
        <v>382</v>
      </c>
      <c r="AC54" s="54" t="s">
        <v>382</v>
      </c>
      <c r="AD54" s="54" t="s">
        <v>382</v>
      </c>
      <c r="AE54" s="54" t="s">
        <v>382</v>
      </c>
      <c r="AF54" s="54" t="s">
        <v>382</v>
      </c>
      <c r="AG54" s="54" t="s">
        <v>382</v>
      </c>
      <c r="AH54" s="54" t="s">
        <v>382</v>
      </c>
      <c r="AI54" s="54" t="s">
        <v>382</v>
      </c>
      <c r="AJ54" s="54" t="s">
        <v>382</v>
      </c>
      <c r="AK54" s="54" t="s">
        <v>382</v>
      </c>
      <c r="AL54" s="54" t="s">
        <v>382</v>
      </c>
      <c r="AM54" s="54" t="s">
        <v>382</v>
      </c>
      <c r="AN54" s="54" t="s">
        <v>382</v>
      </c>
      <c r="AO54" s="54" t="s">
        <v>382</v>
      </c>
    </row>
    <row r="55" spans="1:41" x14ac:dyDescent="0.2">
      <c r="A55" s="52" t="s">
        <v>41</v>
      </c>
      <c r="B55" s="52">
        <v>2013</v>
      </c>
      <c r="C55" s="118" t="s">
        <v>107</v>
      </c>
      <c r="D55" s="117" t="s">
        <v>237</v>
      </c>
      <c r="E55" s="52" t="s">
        <v>40</v>
      </c>
      <c r="F55" s="52" t="s">
        <v>385</v>
      </c>
      <c r="G55" s="149" t="s">
        <v>382</v>
      </c>
      <c r="H55" s="149" t="s">
        <v>382</v>
      </c>
      <c r="I55" s="54" t="s">
        <v>382</v>
      </c>
      <c r="J55" s="54" t="s">
        <v>382</v>
      </c>
      <c r="K55" s="54" t="s">
        <v>382</v>
      </c>
      <c r="L55" s="54" t="s">
        <v>382</v>
      </c>
      <c r="M55" s="54" t="s">
        <v>382</v>
      </c>
      <c r="N55" s="54" t="s">
        <v>382</v>
      </c>
      <c r="O55" s="54" t="s">
        <v>382</v>
      </c>
      <c r="P55" s="54" t="s">
        <v>382</v>
      </c>
      <c r="Q55" s="54" t="s">
        <v>382</v>
      </c>
      <c r="R55" s="54" t="s">
        <v>382</v>
      </c>
      <c r="S55" s="54" t="s">
        <v>382</v>
      </c>
      <c r="T55" s="54" t="s">
        <v>382</v>
      </c>
      <c r="U55" s="54" t="s">
        <v>382</v>
      </c>
      <c r="V55" s="54" t="s">
        <v>382</v>
      </c>
      <c r="W55" s="54" t="s">
        <v>382</v>
      </c>
      <c r="X55" s="54" t="s">
        <v>382</v>
      </c>
      <c r="Y55" s="54" t="s">
        <v>382</v>
      </c>
      <c r="Z55" s="54" t="s">
        <v>382</v>
      </c>
      <c r="AA55" s="54" t="s">
        <v>382</v>
      </c>
      <c r="AB55" s="54" t="s">
        <v>382</v>
      </c>
      <c r="AC55" s="54" t="s">
        <v>382</v>
      </c>
      <c r="AD55" s="54" t="s">
        <v>382</v>
      </c>
      <c r="AE55" s="54" t="s">
        <v>382</v>
      </c>
      <c r="AF55" s="54" t="s">
        <v>382</v>
      </c>
      <c r="AG55" s="54" t="s">
        <v>382</v>
      </c>
      <c r="AH55" s="54" t="s">
        <v>382</v>
      </c>
      <c r="AI55" s="54" t="s">
        <v>382</v>
      </c>
      <c r="AJ55" s="54" t="s">
        <v>382</v>
      </c>
      <c r="AK55" s="54" t="s">
        <v>382</v>
      </c>
      <c r="AL55" s="54" t="s">
        <v>382</v>
      </c>
      <c r="AM55" s="54" t="s">
        <v>382</v>
      </c>
      <c r="AN55" s="54" t="s">
        <v>382</v>
      </c>
      <c r="AO55" s="54" t="s">
        <v>382</v>
      </c>
    </row>
    <row r="56" spans="1:41" x14ac:dyDescent="0.2">
      <c r="A56" s="52" t="s">
        <v>41</v>
      </c>
      <c r="B56" s="52">
        <v>2013</v>
      </c>
      <c r="C56" s="118" t="s">
        <v>108</v>
      </c>
      <c r="D56" s="117" t="s">
        <v>238</v>
      </c>
      <c r="E56" s="52" t="s">
        <v>40</v>
      </c>
      <c r="F56" s="52" t="s">
        <v>385</v>
      </c>
      <c r="G56" s="149" t="s">
        <v>382</v>
      </c>
      <c r="H56" s="149" t="s">
        <v>382</v>
      </c>
      <c r="I56" s="54" t="s">
        <v>382</v>
      </c>
      <c r="J56" s="54" t="s">
        <v>382</v>
      </c>
      <c r="K56" s="54" t="s">
        <v>382</v>
      </c>
      <c r="L56" s="54" t="s">
        <v>382</v>
      </c>
      <c r="M56" s="54" t="s">
        <v>382</v>
      </c>
      <c r="N56" s="54" t="s">
        <v>382</v>
      </c>
      <c r="O56" s="54" t="s">
        <v>382</v>
      </c>
      <c r="P56" s="54" t="s">
        <v>382</v>
      </c>
      <c r="Q56" s="54" t="s">
        <v>382</v>
      </c>
      <c r="R56" s="54" t="s">
        <v>382</v>
      </c>
      <c r="S56" s="54" t="s">
        <v>382</v>
      </c>
      <c r="T56" s="54" t="s">
        <v>382</v>
      </c>
      <c r="U56" s="54" t="s">
        <v>382</v>
      </c>
      <c r="V56" s="54" t="s">
        <v>382</v>
      </c>
      <c r="W56" s="54" t="s">
        <v>382</v>
      </c>
      <c r="X56" s="54" t="s">
        <v>382</v>
      </c>
      <c r="Y56" s="54" t="s">
        <v>382</v>
      </c>
      <c r="Z56" s="54" t="s">
        <v>382</v>
      </c>
      <c r="AA56" s="54" t="s">
        <v>382</v>
      </c>
      <c r="AB56" s="54" t="s">
        <v>382</v>
      </c>
      <c r="AC56" s="54" t="s">
        <v>382</v>
      </c>
      <c r="AD56" s="54" t="s">
        <v>382</v>
      </c>
      <c r="AE56" s="54" t="s">
        <v>382</v>
      </c>
      <c r="AF56" s="54" t="s">
        <v>382</v>
      </c>
      <c r="AG56" s="54" t="s">
        <v>382</v>
      </c>
      <c r="AH56" s="54" t="s">
        <v>382</v>
      </c>
      <c r="AI56" s="54" t="s">
        <v>382</v>
      </c>
      <c r="AJ56" s="54" t="s">
        <v>382</v>
      </c>
      <c r="AK56" s="54" t="s">
        <v>382</v>
      </c>
      <c r="AL56" s="54" t="s">
        <v>382</v>
      </c>
      <c r="AM56" s="54" t="s">
        <v>382</v>
      </c>
      <c r="AN56" s="54" t="s">
        <v>382</v>
      </c>
      <c r="AO56" s="54" t="s">
        <v>382</v>
      </c>
    </row>
    <row r="57" spans="1:41" x14ac:dyDescent="0.2">
      <c r="A57" s="52" t="s">
        <v>41</v>
      </c>
      <c r="B57" s="52">
        <v>2013</v>
      </c>
      <c r="C57" s="118" t="s">
        <v>109</v>
      </c>
      <c r="D57" s="117" t="s">
        <v>239</v>
      </c>
      <c r="E57" s="52" t="s">
        <v>40</v>
      </c>
      <c r="F57" s="52" t="s">
        <v>385</v>
      </c>
      <c r="G57" s="149" t="s">
        <v>382</v>
      </c>
      <c r="H57" s="149" t="s">
        <v>382</v>
      </c>
      <c r="I57" s="54" t="s">
        <v>382</v>
      </c>
      <c r="J57" s="54" t="s">
        <v>382</v>
      </c>
      <c r="K57" s="54" t="s">
        <v>382</v>
      </c>
      <c r="L57" s="54" t="s">
        <v>382</v>
      </c>
      <c r="M57" s="54" t="s">
        <v>382</v>
      </c>
      <c r="N57" s="54" t="s">
        <v>382</v>
      </c>
      <c r="O57" s="54" t="s">
        <v>382</v>
      </c>
      <c r="P57" s="54" t="s">
        <v>382</v>
      </c>
      <c r="Q57" s="54" t="s">
        <v>382</v>
      </c>
      <c r="R57" s="54" t="s">
        <v>382</v>
      </c>
      <c r="S57" s="54" t="s">
        <v>382</v>
      </c>
      <c r="T57" s="54" t="s">
        <v>382</v>
      </c>
      <c r="U57" s="54" t="s">
        <v>382</v>
      </c>
      <c r="V57" s="54" t="s">
        <v>382</v>
      </c>
      <c r="W57" s="54" t="s">
        <v>382</v>
      </c>
      <c r="X57" s="54" t="s">
        <v>382</v>
      </c>
      <c r="Y57" s="54" t="s">
        <v>382</v>
      </c>
      <c r="Z57" s="54" t="s">
        <v>382</v>
      </c>
      <c r="AA57" s="54" t="s">
        <v>382</v>
      </c>
      <c r="AB57" s="54" t="s">
        <v>382</v>
      </c>
      <c r="AC57" s="54" t="s">
        <v>382</v>
      </c>
      <c r="AD57" s="54" t="s">
        <v>382</v>
      </c>
      <c r="AE57" s="54" t="s">
        <v>382</v>
      </c>
      <c r="AF57" s="54" t="s">
        <v>382</v>
      </c>
      <c r="AG57" s="54" t="s">
        <v>382</v>
      </c>
      <c r="AH57" s="54" t="s">
        <v>382</v>
      </c>
      <c r="AI57" s="54" t="s">
        <v>382</v>
      </c>
      <c r="AJ57" s="54" t="s">
        <v>382</v>
      </c>
      <c r="AK57" s="54" t="s">
        <v>382</v>
      </c>
      <c r="AL57" s="54" t="s">
        <v>382</v>
      </c>
      <c r="AM57" s="54" t="s">
        <v>382</v>
      </c>
      <c r="AN57" s="54" t="s">
        <v>382</v>
      </c>
      <c r="AO57" s="54" t="s">
        <v>382</v>
      </c>
    </row>
    <row r="58" spans="1:41" x14ac:dyDescent="0.2">
      <c r="A58" s="52" t="s">
        <v>41</v>
      </c>
      <c r="B58" s="52">
        <v>2013</v>
      </c>
      <c r="C58" s="118" t="s">
        <v>110</v>
      </c>
      <c r="D58" s="117" t="s">
        <v>240</v>
      </c>
      <c r="E58" s="52" t="s">
        <v>40</v>
      </c>
      <c r="F58" s="52" t="s">
        <v>385</v>
      </c>
      <c r="G58" s="149" t="s">
        <v>382</v>
      </c>
      <c r="H58" s="149" t="s">
        <v>382</v>
      </c>
      <c r="I58" s="54" t="s">
        <v>382</v>
      </c>
      <c r="J58" s="54" t="s">
        <v>382</v>
      </c>
      <c r="K58" s="54" t="s">
        <v>382</v>
      </c>
      <c r="L58" s="54" t="s">
        <v>382</v>
      </c>
      <c r="M58" s="54" t="s">
        <v>382</v>
      </c>
      <c r="N58" s="54" t="s">
        <v>382</v>
      </c>
      <c r="O58" s="54" t="s">
        <v>382</v>
      </c>
      <c r="P58" s="54" t="s">
        <v>382</v>
      </c>
      <c r="Q58" s="54" t="s">
        <v>382</v>
      </c>
      <c r="R58" s="54" t="s">
        <v>382</v>
      </c>
      <c r="S58" s="54" t="s">
        <v>382</v>
      </c>
      <c r="T58" s="54" t="s">
        <v>382</v>
      </c>
      <c r="U58" s="54" t="s">
        <v>382</v>
      </c>
      <c r="V58" s="54" t="s">
        <v>382</v>
      </c>
      <c r="W58" s="54" t="s">
        <v>382</v>
      </c>
      <c r="X58" s="54" t="s">
        <v>382</v>
      </c>
      <c r="Y58" s="54" t="s">
        <v>382</v>
      </c>
      <c r="Z58" s="54" t="s">
        <v>382</v>
      </c>
      <c r="AA58" s="54" t="s">
        <v>382</v>
      </c>
      <c r="AB58" s="54" t="s">
        <v>382</v>
      </c>
      <c r="AC58" s="54" t="s">
        <v>382</v>
      </c>
      <c r="AD58" s="54" t="s">
        <v>382</v>
      </c>
      <c r="AE58" s="54" t="s">
        <v>382</v>
      </c>
      <c r="AF58" s="54" t="s">
        <v>382</v>
      </c>
      <c r="AG58" s="54" t="s">
        <v>382</v>
      </c>
      <c r="AH58" s="54" t="s">
        <v>382</v>
      </c>
      <c r="AI58" s="54" t="s">
        <v>382</v>
      </c>
      <c r="AJ58" s="54" t="s">
        <v>382</v>
      </c>
      <c r="AK58" s="54" t="s">
        <v>382</v>
      </c>
      <c r="AL58" s="54" t="s">
        <v>382</v>
      </c>
      <c r="AM58" s="54" t="s">
        <v>382</v>
      </c>
      <c r="AN58" s="54" t="s">
        <v>382</v>
      </c>
      <c r="AO58" s="54" t="s">
        <v>382</v>
      </c>
    </row>
    <row r="59" spans="1:41" ht="22.5" x14ac:dyDescent="0.2">
      <c r="A59" s="52" t="s">
        <v>41</v>
      </c>
      <c r="B59" s="52">
        <v>2013</v>
      </c>
      <c r="C59" s="116" t="s">
        <v>111</v>
      </c>
      <c r="D59" s="115" t="s">
        <v>241</v>
      </c>
      <c r="E59" s="52" t="s">
        <v>40</v>
      </c>
      <c r="F59" s="52" t="s">
        <v>385</v>
      </c>
      <c r="G59" s="149" t="s">
        <v>382</v>
      </c>
      <c r="H59" s="149" t="s">
        <v>382</v>
      </c>
      <c r="I59" s="54" t="s">
        <v>382</v>
      </c>
      <c r="J59" s="54" t="s">
        <v>382</v>
      </c>
      <c r="K59" s="54" t="s">
        <v>382</v>
      </c>
      <c r="L59" s="54" t="s">
        <v>382</v>
      </c>
      <c r="M59" s="54" t="s">
        <v>382</v>
      </c>
      <c r="N59" s="54" t="s">
        <v>382</v>
      </c>
      <c r="O59" s="54" t="s">
        <v>382</v>
      </c>
      <c r="P59" s="54" t="s">
        <v>382</v>
      </c>
      <c r="Q59" s="54" t="s">
        <v>382</v>
      </c>
      <c r="R59" s="54" t="s">
        <v>382</v>
      </c>
      <c r="S59" s="54" t="s">
        <v>382</v>
      </c>
      <c r="T59" s="54" t="s">
        <v>382</v>
      </c>
      <c r="U59" s="54" t="s">
        <v>382</v>
      </c>
      <c r="V59" s="54" t="s">
        <v>382</v>
      </c>
      <c r="W59" s="54" t="s">
        <v>382</v>
      </c>
      <c r="X59" s="54" t="s">
        <v>382</v>
      </c>
      <c r="Y59" s="54" t="s">
        <v>382</v>
      </c>
      <c r="Z59" s="54" t="s">
        <v>382</v>
      </c>
      <c r="AA59" s="54" t="s">
        <v>382</v>
      </c>
      <c r="AB59" s="54" t="s">
        <v>382</v>
      </c>
      <c r="AC59" s="54" t="s">
        <v>382</v>
      </c>
      <c r="AD59" s="54" t="s">
        <v>382</v>
      </c>
      <c r="AE59" s="54" t="s">
        <v>382</v>
      </c>
      <c r="AF59" s="54" t="s">
        <v>382</v>
      </c>
      <c r="AG59" s="54" t="s">
        <v>382</v>
      </c>
      <c r="AH59" s="54" t="s">
        <v>382</v>
      </c>
      <c r="AI59" s="54" t="s">
        <v>382</v>
      </c>
      <c r="AJ59" s="54" t="s">
        <v>382</v>
      </c>
      <c r="AK59" s="54" t="s">
        <v>382</v>
      </c>
      <c r="AL59" s="54" t="s">
        <v>382</v>
      </c>
      <c r="AM59" s="54" t="s">
        <v>382</v>
      </c>
      <c r="AN59" s="54" t="s">
        <v>382</v>
      </c>
      <c r="AO59" s="54" t="s">
        <v>382</v>
      </c>
    </row>
    <row r="60" spans="1:41" ht="33.75" x14ac:dyDescent="0.2">
      <c r="A60" s="52" t="s">
        <v>41</v>
      </c>
      <c r="B60" s="52">
        <v>2013</v>
      </c>
      <c r="C60" s="116" t="s">
        <v>112</v>
      </c>
      <c r="D60" s="115" t="s">
        <v>242</v>
      </c>
      <c r="E60" s="52" t="s">
        <v>40</v>
      </c>
      <c r="F60" s="52" t="s">
        <v>385</v>
      </c>
      <c r="G60" s="149" t="s">
        <v>384</v>
      </c>
      <c r="H60" s="149" t="s">
        <v>384</v>
      </c>
      <c r="I60" s="54" t="s">
        <v>384</v>
      </c>
      <c r="J60" s="54" t="s">
        <v>384</v>
      </c>
      <c r="K60" s="54" t="s">
        <v>384</v>
      </c>
      <c r="L60" s="54" t="s">
        <v>384</v>
      </c>
      <c r="M60" s="54" t="s">
        <v>384</v>
      </c>
      <c r="N60" s="54" t="s">
        <v>384</v>
      </c>
      <c r="O60" s="54" t="s">
        <v>384</v>
      </c>
      <c r="P60" s="54" t="s">
        <v>384</v>
      </c>
      <c r="Q60" s="54" t="s">
        <v>384</v>
      </c>
      <c r="R60" s="54" t="s">
        <v>384</v>
      </c>
      <c r="S60" s="54" t="s">
        <v>384</v>
      </c>
      <c r="T60" s="54" t="s">
        <v>384</v>
      </c>
      <c r="U60" s="54" t="s">
        <v>384</v>
      </c>
      <c r="V60" s="54" t="s">
        <v>384</v>
      </c>
      <c r="W60" s="54" t="s">
        <v>384</v>
      </c>
      <c r="X60" s="54" t="s">
        <v>384</v>
      </c>
      <c r="Y60" s="54" t="s">
        <v>384</v>
      </c>
      <c r="Z60" s="54" t="s">
        <v>384</v>
      </c>
      <c r="AA60" s="54" t="s">
        <v>384</v>
      </c>
      <c r="AB60" s="54" t="s">
        <v>384</v>
      </c>
      <c r="AC60" s="54" t="s">
        <v>384</v>
      </c>
      <c r="AD60" s="54" t="s">
        <v>384</v>
      </c>
      <c r="AE60" s="54" t="s">
        <v>384</v>
      </c>
      <c r="AF60" s="54" t="s">
        <v>384</v>
      </c>
      <c r="AG60" s="54" t="s">
        <v>384</v>
      </c>
      <c r="AH60" s="54" t="s">
        <v>384</v>
      </c>
      <c r="AI60" s="54" t="s">
        <v>384</v>
      </c>
      <c r="AJ60" s="54" t="s">
        <v>384</v>
      </c>
      <c r="AK60" s="54" t="s">
        <v>384</v>
      </c>
      <c r="AL60" s="54" t="s">
        <v>384</v>
      </c>
      <c r="AM60" s="54" t="s">
        <v>384</v>
      </c>
      <c r="AN60" s="54" t="s">
        <v>384</v>
      </c>
      <c r="AO60" s="54" t="s">
        <v>384</v>
      </c>
    </row>
    <row r="61" spans="1:41" x14ac:dyDescent="0.2">
      <c r="A61" s="52" t="s">
        <v>41</v>
      </c>
      <c r="B61" s="52">
        <v>2013</v>
      </c>
      <c r="C61" s="116" t="s">
        <v>113</v>
      </c>
      <c r="D61" s="115" t="s">
        <v>243</v>
      </c>
      <c r="E61" s="52" t="s">
        <v>40</v>
      </c>
      <c r="F61" s="52" t="s">
        <v>385</v>
      </c>
      <c r="G61" s="149" t="s">
        <v>41</v>
      </c>
      <c r="H61" s="149" t="s">
        <v>41</v>
      </c>
      <c r="I61" s="54" t="s">
        <v>41</v>
      </c>
      <c r="J61" s="54" t="s">
        <v>41</v>
      </c>
      <c r="K61" s="54" t="s">
        <v>41</v>
      </c>
      <c r="L61" s="54" t="s">
        <v>41</v>
      </c>
      <c r="M61" s="54" t="s">
        <v>41</v>
      </c>
      <c r="N61" s="54" t="s">
        <v>41</v>
      </c>
      <c r="O61" s="54" t="s">
        <v>41</v>
      </c>
      <c r="P61" s="54" t="s">
        <v>41</v>
      </c>
      <c r="Q61" s="54" t="s">
        <v>41</v>
      </c>
      <c r="R61" s="54" t="s">
        <v>41</v>
      </c>
      <c r="S61" s="54" t="s">
        <v>41</v>
      </c>
      <c r="T61" s="54" t="s">
        <v>382</v>
      </c>
      <c r="U61" s="54" t="s">
        <v>382</v>
      </c>
      <c r="V61" s="54" t="s">
        <v>382</v>
      </c>
      <c r="W61" s="54" t="s">
        <v>382</v>
      </c>
      <c r="X61" s="54" t="s">
        <v>382</v>
      </c>
      <c r="Y61" s="54" t="s">
        <v>382</v>
      </c>
      <c r="Z61" s="54" t="s">
        <v>382</v>
      </c>
      <c r="AA61" s="54" t="s">
        <v>382</v>
      </c>
      <c r="AB61" s="54" t="s">
        <v>382</v>
      </c>
      <c r="AC61" s="54" t="s">
        <v>382</v>
      </c>
      <c r="AD61" s="54" t="s">
        <v>382</v>
      </c>
      <c r="AE61" s="54" t="s">
        <v>382</v>
      </c>
      <c r="AF61" s="54" t="s">
        <v>382</v>
      </c>
      <c r="AG61" s="54" t="s">
        <v>382</v>
      </c>
      <c r="AH61" s="54" t="s">
        <v>382</v>
      </c>
      <c r="AI61" s="54" t="s">
        <v>382</v>
      </c>
      <c r="AJ61" s="54" t="s">
        <v>382</v>
      </c>
      <c r="AK61" s="54" t="s">
        <v>382</v>
      </c>
      <c r="AL61" s="54" t="s">
        <v>382</v>
      </c>
      <c r="AM61" s="54" t="s">
        <v>382</v>
      </c>
      <c r="AN61" s="54" t="s">
        <v>382</v>
      </c>
      <c r="AO61" s="54" t="s">
        <v>382</v>
      </c>
    </row>
    <row r="62" spans="1:41" x14ac:dyDescent="0.2">
      <c r="A62" s="52" t="s">
        <v>41</v>
      </c>
      <c r="B62" s="52">
        <v>2013</v>
      </c>
      <c r="C62" s="116" t="s">
        <v>114</v>
      </c>
      <c r="D62" s="115" t="s">
        <v>244</v>
      </c>
      <c r="E62" s="52" t="s">
        <v>40</v>
      </c>
      <c r="F62" s="52" t="s">
        <v>385</v>
      </c>
      <c r="G62" s="149" t="s">
        <v>384</v>
      </c>
      <c r="H62" s="149" t="s">
        <v>384</v>
      </c>
      <c r="I62" s="54" t="s">
        <v>384</v>
      </c>
      <c r="J62" s="54" t="s">
        <v>384</v>
      </c>
      <c r="K62" s="54" t="s">
        <v>384</v>
      </c>
      <c r="L62" s="54" t="s">
        <v>384</v>
      </c>
      <c r="M62" s="54" t="s">
        <v>384</v>
      </c>
      <c r="N62" s="54" t="s">
        <v>384</v>
      </c>
      <c r="O62" s="54" t="s">
        <v>384</v>
      </c>
      <c r="P62" s="54" t="s">
        <v>384</v>
      </c>
      <c r="Q62" s="54" t="s">
        <v>384</v>
      </c>
      <c r="R62" s="54" t="s">
        <v>384</v>
      </c>
      <c r="S62" s="54" t="s">
        <v>384</v>
      </c>
      <c r="T62" s="54" t="s">
        <v>384</v>
      </c>
      <c r="U62" s="54" t="s">
        <v>384</v>
      </c>
      <c r="V62" s="54" t="s">
        <v>384</v>
      </c>
      <c r="W62" s="54" t="s">
        <v>384</v>
      </c>
      <c r="X62" s="54" t="s">
        <v>384</v>
      </c>
      <c r="Y62" s="54" t="s">
        <v>384</v>
      </c>
      <c r="Z62" s="54" t="s">
        <v>384</v>
      </c>
      <c r="AA62" s="54" t="s">
        <v>384</v>
      </c>
      <c r="AB62" s="54" t="s">
        <v>384</v>
      </c>
      <c r="AC62" s="54" t="s">
        <v>384</v>
      </c>
      <c r="AD62" s="54" t="s">
        <v>384</v>
      </c>
      <c r="AE62" s="54" t="s">
        <v>384</v>
      </c>
      <c r="AF62" s="54" t="s">
        <v>384</v>
      </c>
      <c r="AG62" s="54" t="s">
        <v>384</v>
      </c>
      <c r="AH62" s="54" t="s">
        <v>384</v>
      </c>
      <c r="AI62" s="54" t="s">
        <v>384</v>
      </c>
      <c r="AJ62" s="54" t="s">
        <v>384</v>
      </c>
      <c r="AK62" s="54" t="s">
        <v>384</v>
      </c>
      <c r="AL62" s="54" t="s">
        <v>384</v>
      </c>
      <c r="AM62" s="54" t="s">
        <v>384</v>
      </c>
      <c r="AN62" s="54" t="s">
        <v>384</v>
      </c>
      <c r="AO62" s="54" t="s">
        <v>384</v>
      </c>
    </row>
    <row r="63" spans="1:41" x14ac:dyDescent="0.2">
      <c r="A63" s="52" t="s">
        <v>41</v>
      </c>
      <c r="B63" s="52">
        <v>2013</v>
      </c>
      <c r="C63" s="116" t="s">
        <v>115</v>
      </c>
      <c r="D63" s="115" t="s">
        <v>245</v>
      </c>
      <c r="E63" s="52" t="s">
        <v>40</v>
      </c>
      <c r="F63" s="52" t="s">
        <v>385</v>
      </c>
      <c r="G63" s="149" t="s">
        <v>382</v>
      </c>
      <c r="H63" s="149" t="s">
        <v>382</v>
      </c>
      <c r="I63" s="54" t="s">
        <v>382</v>
      </c>
      <c r="J63" s="54" t="s">
        <v>382</v>
      </c>
      <c r="K63" s="54" t="s">
        <v>382</v>
      </c>
      <c r="L63" s="54" t="s">
        <v>382</v>
      </c>
      <c r="M63" s="54" t="s">
        <v>382</v>
      </c>
      <c r="N63" s="54" t="s">
        <v>382</v>
      </c>
      <c r="O63" s="54" t="s">
        <v>382</v>
      </c>
      <c r="P63" s="54" t="s">
        <v>382</v>
      </c>
      <c r="Q63" s="54" t="s">
        <v>382</v>
      </c>
      <c r="R63" s="54" t="s">
        <v>382</v>
      </c>
      <c r="S63" s="54" t="s">
        <v>382</v>
      </c>
      <c r="T63" s="54" t="s">
        <v>382</v>
      </c>
      <c r="U63" s="54" t="s">
        <v>382</v>
      </c>
      <c r="V63" s="54" t="s">
        <v>382</v>
      </c>
      <c r="W63" s="54" t="s">
        <v>382</v>
      </c>
      <c r="X63" s="54" t="s">
        <v>382</v>
      </c>
      <c r="Y63" s="54" t="s">
        <v>382</v>
      </c>
      <c r="Z63" s="54" t="s">
        <v>382</v>
      </c>
      <c r="AA63" s="54" t="s">
        <v>382</v>
      </c>
      <c r="AB63" s="54" t="s">
        <v>382</v>
      </c>
      <c r="AC63" s="54" t="s">
        <v>382</v>
      </c>
      <c r="AD63" s="54" t="s">
        <v>382</v>
      </c>
      <c r="AE63" s="54" t="s">
        <v>382</v>
      </c>
      <c r="AF63" s="54" t="s">
        <v>382</v>
      </c>
      <c r="AG63" s="54" t="s">
        <v>382</v>
      </c>
      <c r="AH63" s="54" t="s">
        <v>382</v>
      </c>
      <c r="AI63" s="54" t="s">
        <v>382</v>
      </c>
      <c r="AJ63" s="54" t="s">
        <v>382</v>
      </c>
      <c r="AK63" s="54" t="s">
        <v>382</v>
      </c>
      <c r="AL63" s="54" t="s">
        <v>382</v>
      </c>
      <c r="AM63" s="54" t="s">
        <v>382</v>
      </c>
      <c r="AN63" s="54" t="s">
        <v>382</v>
      </c>
      <c r="AO63" s="54" t="s">
        <v>382</v>
      </c>
    </row>
    <row r="64" spans="1:41" x14ac:dyDescent="0.2">
      <c r="A64" s="52" t="s">
        <v>41</v>
      </c>
      <c r="B64" s="52">
        <v>2013</v>
      </c>
      <c r="C64" s="116" t="s">
        <v>116</v>
      </c>
      <c r="D64" s="115" t="s">
        <v>246</v>
      </c>
      <c r="E64" s="52" t="s">
        <v>40</v>
      </c>
      <c r="F64" s="52" t="s">
        <v>385</v>
      </c>
      <c r="G64" s="149" t="s">
        <v>382</v>
      </c>
      <c r="H64" s="149" t="s">
        <v>382</v>
      </c>
      <c r="I64" s="54" t="s">
        <v>382</v>
      </c>
      <c r="J64" s="54" t="s">
        <v>382</v>
      </c>
      <c r="K64" s="54" t="s">
        <v>382</v>
      </c>
      <c r="L64" s="54" t="s">
        <v>382</v>
      </c>
      <c r="M64" s="54" t="s">
        <v>382</v>
      </c>
      <c r="N64" s="54" t="s">
        <v>382</v>
      </c>
      <c r="O64" s="54" t="s">
        <v>382</v>
      </c>
      <c r="P64" s="54" t="s">
        <v>382</v>
      </c>
      <c r="Q64" s="54" t="s">
        <v>382</v>
      </c>
      <c r="R64" s="54" t="s">
        <v>382</v>
      </c>
      <c r="S64" s="54" t="s">
        <v>382</v>
      </c>
      <c r="T64" s="54" t="s">
        <v>382</v>
      </c>
      <c r="U64" s="54" t="s">
        <v>382</v>
      </c>
      <c r="V64" s="54" t="s">
        <v>382</v>
      </c>
      <c r="W64" s="54" t="s">
        <v>382</v>
      </c>
      <c r="X64" s="54" t="s">
        <v>382</v>
      </c>
      <c r="Y64" s="54" t="s">
        <v>382</v>
      </c>
      <c r="Z64" s="54" t="s">
        <v>382</v>
      </c>
      <c r="AA64" s="54" t="s">
        <v>382</v>
      </c>
      <c r="AB64" s="54" t="s">
        <v>382</v>
      </c>
      <c r="AC64" s="54" t="s">
        <v>382</v>
      </c>
      <c r="AD64" s="54" t="s">
        <v>382</v>
      </c>
      <c r="AE64" s="54" t="s">
        <v>382</v>
      </c>
      <c r="AF64" s="54" t="s">
        <v>382</v>
      </c>
      <c r="AG64" s="54" t="s">
        <v>382</v>
      </c>
      <c r="AH64" s="54" t="s">
        <v>382</v>
      </c>
      <c r="AI64" s="54" t="s">
        <v>382</v>
      </c>
      <c r="AJ64" s="54" t="s">
        <v>382</v>
      </c>
      <c r="AK64" s="54" t="s">
        <v>382</v>
      </c>
      <c r="AL64" s="54" t="s">
        <v>382</v>
      </c>
      <c r="AM64" s="54" t="s">
        <v>382</v>
      </c>
      <c r="AN64" s="54" t="s">
        <v>382</v>
      </c>
      <c r="AO64" s="54" t="s">
        <v>382</v>
      </c>
    </row>
    <row r="65" spans="1:41" x14ac:dyDescent="0.2">
      <c r="A65" s="52" t="s">
        <v>41</v>
      </c>
      <c r="B65" s="52">
        <v>2013</v>
      </c>
      <c r="C65" s="116" t="s">
        <v>117</v>
      </c>
      <c r="D65" s="115" t="s">
        <v>247</v>
      </c>
      <c r="E65" s="52" t="s">
        <v>40</v>
      </c>
      <c r="F65" s="52" t="s">
        <v>385</v>
      </c>
      <c r="G65" s="149" t="s">
        <v>382</v>
      </c>
      <c r="H65" s="149" t="s">
        <v>382</v>
      </c>
      <c r="I65" s="54" t="s">
        <v>382</v>
      </c>
      <c r="J65" s="54" t="s">
        <v>382</v>
      </c>
      <c r="K65" s="54" t="s">
        <v>382</v>
      </c>
      <c r="L65" s="54" t="s">
        <v>382</v>
      </c>
      <c r="M65" s="54" t="s">
        <v>382</v>
      </c>
      <c r="N65" s="54" t="s">
        <v>382</v>
      </c>
      <c r="O65" s="54" t="s">
        <v>382</v>
      </c>
      <c r="P65" s="54" t="s">
        <v>382</v>
      </c>
      <c r="Q65" s="54" t="s">
        <v>382</v>
      </c>
      <c r="R65" s="54" t="s">
        <v>382</v>
      </c>
      <c r="S65" s="54" t="s">
        <v>382</v>
      </c>
      <c r="T65" s="54" t="s">
        <v>382</v>
      </c>
      <c r="U65" s="54" t="s">
        <v>382</v>
      </c>
      <c r="V65" s="54" t="s">
        <v>382</v>
      </c>
      <c r="W65" s="54" t="s">
        <v>382</v>
      </c>
      <c r="X65" s="54" t="s">
        <v>382</v>
      </c>
      <c r="Y65" s="54" t="s">
        <v>382</v>
      </c>
      <c r="Z65" s="54" t="s">
        <v>382</v>
      </c>
      <c r="AA65" s="54" t="s">
        <v>382</v>
      </c>
      <c r="AB65" s="54" t="s">
        <v>382</v>
      </c>
      <c r="AC65" s="54" t="s">
        <v>382</v>
      </c>
      <c r="AD65" s="54" t="s">
        <v>382</v>
      </c>
      <c r="AE65" s="54" t="s">
        <v>382</v>
      </c>
      <c r="AF65" s="54" t="s">
        <v>382</v>
      </c>
      <c r="AG65" s="54" t="s">
        <v>382</v>
      </c>
      <c r="AH65" s="54" t="s">
        <v>382</v>
      </c>
      <c r="AI65" s="54" t="s">
        <v>382</v>
      </c>
      <c r="AJ65" s="54" t="s">
        <v>382</v>
      </c>
      <c r="AK65" s="54" t="s">
        <v>382</v>
      </c>
      <c r="AL65" s="54" t="s">
        <v>382</v>
      </c>
      <c r="AM65" s="54" t="s">
        <v>382</v>
      </c>
      <c r="AN65" s="54" t="s">
        <v>382</v>
      </c>
      <c r="AO65" s="54" t="s">
        <v>382</v>
      </c>
    </row>
    <row r="66" spans="1:41" x14ac:dyDescent="0.2">
      <c r="A66" s="52" t="s">
        <v>41</v>
      </c>
      <c r="B66" s="52">
        <v>2013</v>
      </c>
      <c r="C66" s="116" t="s">
        <v>118</v>
      </c>
      <c r="D66" s="115" t="s">
        <v>248</v>
      </c>
      <c r="E66" s="52" t="s">
        <v>40</v>
      </c>
      <c r="F66" s="52" t="s">
        <v>385</v>
      </c>
      <c r="G66" s="149" t="s">
        <v>382</v>
      </c>
      <c r="H66" s="149" t="s">
        <v>382</v>
      </c>
      <c r="I66" s="54" t="s">
        <v>382</v>
      </c>
      <c r="J66" s="54" t="s">
        <v>382</v>
      </c>
      <c r="K66" s="54" t="s">
        <v>382</v>
      </c>
      <c r="L66" s="54" t="s">
        <v>382</v>
      </c>
      <c r="M66" s="54" t="s">
        <v>382</v>
      </c>
      <c r="N66" s="54" t="s">
        <v>382</v>
      </c>
      <c r="O66" s="54" t="s">
        <v>382</v>
      </c>
      <c r="P66" s="54" t="s">
        <v>382</v>
      </c>
      <c r="Q66" s="54" t="s">
        <v>382</v>
      </c>
      <c r="R66" s="54" t="s">
        <v>382</v>
      </c>
      <c r="S66" s="54" t="s">
        <v>382</v>
      </c>
      <c r="T66" s="54" t="s">
        <v>382</v>
      </c>
      <c r="U66" s="54" t="s">
        <v>382</v>
      </c>
      <c r="V66" s="54" t="s">
        <v>382</v>
      </c>
      <c r="W66" s="54" t="s">
        <v>382</v>
      </c>
      <c r="X66" s="54" t="s">
        <v>382</v>
      </c>
      <c r="Y66" s="54" t="s">
        <v>382</v>
      </c>
      <c r="Z66" s="54" t="s">
        <v>382</v>
      </c>
      <c r="AA66" s="54" t="s">
        <v>382</v>
      </c>
      <c r="AB66" s="54" t="s">
        <v>382</v>
      </c>
      <c r="AC66" s="54" t="s">
        <v>382</v>
      </c>
      <c r="AD66" s="54" t="s">
        <v>382</v>
      </c>
      <c r="AE66" s="54" t="s">
        <v>382</v>
      </c>
      <c r="AF66" s="54" t="s">
        <v>382</v>
      </c>
      <c r="AG66" s="54" t="s">
        <v>382</v>
      </c>
      <c r="AH66" s="54" t="s">
        <v>382</v>
      </c>
      <c r="AI66" s="54" t="s">
        <v>382</v>
      </c>
      <c r="AJ66" s="54" t="s">
        <v>382</v>
      </c>
      <c r="AK66" s="54" t="s">
        <v>382</v>
      </c>
      <c r="AL66" s="54" t="s">
        <v>382</v>
      </c>
      <c r="AM66" s="54" t="s">
        <v>382</v>
      </c>
      <c r="AN66" s="54" t="s">
        <v>382</v>
      </c>
      <c r="AO66" s="54" t="s">
        <v>382</v>
      </c>
    </row>
    <row r="67" spans="1:41" x14ac:dyDescent="0.2">
      <c r="A67" s="52" t="s">
        <v>41</v>
      </c>
      <c r="B67" s="52">
        <v>2013</v>
      </c>
      <c r="C67" s="116" t="s">
        <v>119</v>
      </c>
      <c r="D67" s="115" t="s">
        <v>249</v>
      </c>
      <c r="E67" s="52" t="s">
        <v>40</v>
      </c>
      <c r="F67" s="52" t="s">
        <v>385</v>
      </c>
      <c r="G67" s="149" t="s">
        <v>384</v>
      </c>
      <c r="H67" s="149" t="s">
        <v>384</v>
      </c>
      <c r="I67" s="54" t="s">
        <v>384</v>
      </c>
      <c r="J67" s="54" t="s">
        <v>384</v>
      </c>
      <c r="K67" s="54" t="s">
        <v>384</v>
      </c>
      <c r="L67" s="54" t="s">
        <v>384</v>
      </c>
      <c r="M67" s="54" t="s">
        <v>384</v>
      </c>
      <c r="N67" s="54" t="s">
        <v>384</v>
      </c>
      <c r="O67" s="54" t="s">
        <v>384</v>
      </c>
      <c r="P67" s="54" t="s">
        <v>384</v>
      </c>
      <c r="Q67" s="54" t="s">
        <v>384</v>
      </c>
      <c r="R67" s="54" t="s">
        <v>384</v>
      </c>
      <c r="S67" s="54" t="s">
        <v>384</v>
      </c>
      <c r="T67" s="54" t="s">
        <v>384</v>
      </c>
      <c r="U67" s="54" t="s">
        <v>384</v>
      </c>
      <c r="V67" s="54" t="s">
        <v>384</v>
      </c>
      <c r="W67" s="54" t="s">
        <v>384</v>
      </c>
      <c r="X67" s="54" t="s">
        <v>384</v>
      </c>
      <c r="Y67" s="54" t="s">
        <v>382</v>
      </c>
      <c r="Z67" s="54" t="s">
        <v>382</v>
      </c>
      <c r="AA67" s="54" t="s">
        <v>382</v>
      </c>
      <c r="AB67" s="54" t="s">
        <v>382</v>
      </c>
      <c r="AC67" s="54" t="s">
        <v>382</v>
      </c>
      <c r="AD67" s="54" t="s">
        <v>382</v>
      </c>
      <c r="AE67" s="54" t="s">
        <v>382</v>
      </c>
      <c r="AF67" s="54" t="s">
        <v>382</v>
      </c>
      <c r="AG67" s="54" t="s">
        <v>382</v>
      </c>
      <c r="AH67" s="54" t="s">
        <v>382</v>
      </c>
      <c r="AI67" s="54" t="s">
        <v>382</v>
      </c>
      <c r="AJ67" s="54" t="s">
        <v>382</v>
      </c>
      <c r="AK67" s="54" t="s">
        <v>382</v>
      </c>
      <c r="AL67" s="54" t="s">
        <v>382</v>
      </c>
      <c r="AM67" s="54" t="s">
        <v>382</v>
      </c>
      <c r="AN67" s="54" t="s">
        <v>382</v>
      </c>
      <c r="AO67" s="54" t="s">
        <v>382</v>
      </c>
    </row>
    <row r="68" spans="1:41" x14ac:dyDescent="0.2">
      <c r="A68" s="52" t="s">
        <v>41</v>
      </c>
      <c r="B68" s="52">
        <v>2013</v>
      </c>
      <c r="C68" s="116" t="s">
        <v>120</v>
      </c>
      <c r="D68" s="115" t="s">
        <v>250</v>
      </c>
      <c r="E68" s="52" t="s">
        <v>40</v>
      </c>
      <c r="F68" s="52" t="s">
        <v>385</v>
      </c>
      <c r="G68" s="149" t="s">
        <v>382</v>
      </c>
      <c r="H68" s="149" t="s">
        <v>382</v>
      </c>
      <c r="I68" s="54" t="s">
        <v>382</v>
      </c>
      <c r="J68" s="54" t="s">
        <v>382</v>
      </c>
      <c r="K68" s="54" t="s">
        <v>382</v>
      </c>
      <c r="L68" s="54" t="s">
        <v>382</v>
      </c>
      <c r="M68" s="54" t="s">
        <v>382</v>
      </c>
      <c r="N68" s="54" t="s">
        <v>382</v>
      </c>
      <c r="O68" s="54" t="s">
        <v>382</v>
      </c>
      <c r="P68" s="54" t="s">
        <v>382</v>
      </c>
      <c r="Q68" s="54" t="s">
        <v>382</v>
      </c>
      <c r="R68" s="54" t="s">
        <v>382</v>
      </c>
      <c r="S68" s="54" t="s">
        <v>382</v>
      </c>
      <c r="T68" s="54" t="s">
        <v>382</v>
      </c>
      <c r="U68" s="54" t="s">
        <v>382</v>
      </c>
      <c r="V68" s="54" t="s">
        <v>382</v>
      </c>
      <c r="W68" s="54" t="s">
        <v>382</v>
      </c>
      <c r="X68" s="54" t="s">
        <v>382</v>
      </c>
      <c r="Y68" s="54" t="s">
        <v>382</v>
      </c>
      <c r="Z68" s="54" t="s">
        <v>382</v>
      </c>
      <c r="AA68" s="54" t="s">
        <v>382</v>
      </c>
      <c r="AB68" s="54" t="s">
        <v>382</v>
      </c>
      <c r="AC68" s="54" t="s">
        <v>382</v>
      </c>
      <c r="AD68" s="54" t="s">
        <v>382</v>
      </c>
      <c r="AE68" s="54" t="s">
        <v>382</v>
      </c>
      <c r="AF68" s="54" t="s">
        <v>382</v>
      </c>
      <c r="AG68" s="54" t="s">
        <v>382</v>
      </c>
      <c r="AH68" s="54" t="s">
        <v>382</v>
      </c>
      <c r="AI68" s="54" t="s">
        <v>382</v>
      </c>
      <c r="AJ68" s="54" t="s">
        <v>382</v>
      </c>
      <c r="AK68" s="54" t="s">
        <v>382</v>
      </c>
      <c r="AL68" s="54" t="s">
        <v>382</v>
      </c>
      <c r="AM68" s="54" t="s">
        <v>382</v>
      </c>
      <c r="AN68" s="54" t="s">
        <v>382</v>
      </c>
      <c r="AO68" s="54" t="s">
        <v>382</v>
      </c>
    </row>
    <row r="69" spans="1:41" ht="22.5" x14ac:dyDescent="0.2">
      <c r="A69" s="52" t="s">
        <v>41</v>
      </c>
      <c r="B69" s="52">
        <v>2013</v>
      </c>
      <c r="C69" s="116" t="s">
        <v>121</v>
      </c>
      <c r="D69" s="115" t="s">
        <v>251</v>
      </c>
      <c r="E69" s="52" t="s">
        <v>40</v>
      </c>
      <c r="F69" s="52" t="s">
        <v>385</v>
      </c>
      <c r="G69" s="149" t="s">
        <v>384</v>
      </c>
      <c r="H69" s="149" t="s">
        <v>384</v>
      </c>
      <c r="I69" s="54" t="s">
        <v>384</v>
      </c>
      <c r="J69" s="54" t="s">
        <v>384</v>
      </c>
      <c r="K69" s="54" t="s">
        <v>384</v>
      </c>
      <c r="L69" s="54" t="s">
        <v>384</v>
      </c>
      <c r="M69" s="54" t="s">
        <v>384</v>
      </c>
      <c r="N69" s="54" t="s">
        <v>384</v>
      </c>
      <c r="O69" s="54" t="s">
        <v>384</v>
      </c>
      <c r="P69" s="54" t="s">
        <v>384</v>
      </c>
      <c r="Q69" s="54" t="s">
        <v>384</v>
      </c>
      <c r="R69" s="54" t="s">
        <v>384</v>
      </c>
      <c r="S69" s="54" t="s">
        <v>384</v>
      </c>
      <c r="T69" s="54" t="s">
        <v>384</v>
      </c>
      <c r="U69" s="54" t="s">
        <v>384</v>
      </c>
      <c r="V69" s="54" t="s">
        <v>384</v>
      </c>
      <c r="W69" s="54" t="s">
        <v>384</v>
      </c>
      <c r="X69" s="54" t="s">
        <v>384</v>
      </c>
      <c r="Y69" s="54" t="s">
        <v>384</v>
      </c>
      <c r="Z69" s="54" t="s">
        <v>384</v>
      </c>
      <c r="AA69" s="54" t="s">
        <v>384</v>
      </c>
      <c r="AB69" s="54" t="s">
        <v>384</v>
      </c>
      <c r="AC69" s="54" t="s">
        <v>384</v>
      </c>
      <c r="AD69" s="54" t="s">
        <v>384</v>
      </c>
      <c r="AE69" s="54" t="s">
        <v>384</v>
      </c>
      <c r="AF69" s="54" t="s">
        <v>384</v>
      </c>
      <c r="AG69" s="54" t="s">
        <v>384</v>
      </c>
      <c r="AH69" s="54" t="s">
        <v>384</v>
      </c>
      <c r="AI69" s="54" t="s">
        <v>384</v>
      </c>
      <c r="AJ69" s="54" t="s">
        <v>384</v>
      </c>
      <c r="AK69" s="54" t="s">
        <v>384</v>
      </c>
      <c r="AL69" s="54" t="s">
        <v>384</v>
      </c>
      <c r="AM69" s="54" t="s">
        <v>384</v>
      </c>
      <c r="AN69" s="54" t="s">
        <v>384</v>
      </c>
      <c r="AO69" s="54" t="s">
        <v>384</v>
      </c>
    </row>
    <row r="70" spans="1:41" ht="33.75" x14ac:dyDescent="0.2">
      <c r="A70" s="52" t="s">
        <v>41</v>
      </c>
      <c r="B70" s="52">
        <v>2013</v>
      </c>
      <c r="C70" s="116" t="s">
        <v>122</v>
      </c>
      <c r="D70" s="115" t="s">
        <v>252</v>
      </c>
      <c r="E70" s="52" t="s">
        <v>40</v>
      </c>
      <c r="F70" s="52" t="s">
        <v>385</v>
      </c>
      <c r="G70" s="149" t="s">
        <v>383</v>
      </c>
      <c r="H70" s="149" t="s">
        <v>383</v>
      </c>
      <c r="I70" s="54" t="s">
        <v>383</v>
      </c>
      <c r="J70" s="54" t="s">
        <v>383</v>
      </c>
      <c r="K70" s="54" t="s">
        <v>383</v>
      </c>
      <c r="L70" s="54" t="s">
        <v>383</v>
      </c>
      <c r="M70" s="54" t="s">
        <v>383</v>
      </c>
      <c r="N70" s="54" t="s">
        <v>383</v>
      </c>
      <c r="O70" s="54" t="s">
        <v>383</v>
      </c>
      <c r="P70" s="54" t="s">
        <v>383</v>
      </c>
      <c r="Q70" s="54" t="s">
        <v>383</v>
      </c>
      <c r="R70" s="54" t="s">
        <v>383</v>
      </c>
      <c r="S70" s="54" t="s">
        <v>383</v>
      </c>
      <c r="T70" s="54" t="s">
        <v>383</v>
      </c>
      <c r="U70" s="54" t="s">
        <v>383</v>
      </c>
      <c r="V70" s="54" t="s">
        <v>383</v>
      </c>
      <c r="W70" s="54" t="s">
        <v>383</v>
      </c>
      <c r="X70" s="54" t="s">
        <v>383</v>
      </c>
      <c r="Y70" s="54" t="s">
        <v>383</v>
      </c>
      <c r="Z70" s="54" t="s">
        <v>383</v>
      </c>
      <c r="AA70" s="54" t="s">
        <v>383</v>
      </c>
      <c r="AB70" s="54" t="s">
        <v>383</v>
      </c>
      <c r="AC70" s="54" t="s">
        <v>383</v>
      </c>
      <c r="AD70" s="54" t="s">
        <v>383</v>
      </c>
      <c r="AE70" s="54" t="s">
        <v>383</v>
      </c>
      <c r="AF70" s="54" t="s">
        <v>383</v>
      </c>
      <c r="AG70" s="54" t="s">
        <v>383</v>
      </c>
      <c r="AH70" s="54" t="s">
        <v>383</v>
      </c>
      <c r="AI70" s="54" t="s">
        <v>383</v>
      </c>
      <c r="AJ70" s="54" t="s">
        <v>383</v>
      </c>
      <c r="AK70" s="54" t="s">
        <v>383</v>
      </c>
      <c r="AL70" s="54" t="s">
        <v>383</v>
      </c>
      <c r="AM70" s="54" t="s">
        <v>383</v>
      </c>
      <c r="AN70" s="54" t="s">
        <v>383</v>
      </c>
      <c r="AO70" s="54" t="s">
        <v>383</v>
      </c>
    </row>
    <row r="71" spans="1:41" x14ac:dyDescent="0.2">
      <c r="A71" s="52" t="s">
        <v>41</v>
      </c>
      <c r="B71" s="52">
        <v>2013</v>
      </c>
      <c r="C71" s="116" t="s">
        <v>123</v>
      </c>
      <c r="D71" s="115" t="s">
        <v>253</v>
      </c>
      <c r="E71" s="52" t="s">
        <v>40</v>
      </c>
      <c r="F71" s="52" t="s">
        <v>385</v>
      </c>
      <c r="G71" s="149" t="s">
        <v>384</v>
      </c>
      <c r="H71" s="149" t="s">
        <v>384</v>
      </c>
      <c r="I71" s="54" t="s">
        <v>384</v>
      </c>
      <c r="J71" s="54" t="s">
        <v>384</v>
      </c>
      <c r="K71" s="54" t="s">
        <v>384</v>
      </c>
      <c r="L71" s="54" t="s">
        <v>384</v>
      </c>
      <c r="M71" s="54" t="s">
        <v>384</v>
      </c>
      <c r="N71" s="54" t="s">
        <v>384</v>
      </c>
      <c r="O71" s="54" t="s">
        <v>384</v>
      </c>
      <c r="P71" s="54" t="s">
        <v>384</v>
      </c>
      <c r="Q71" s="54" t="s">
        <v>384</v>
      </c>
      <c r="R71" s="54" t="s">
        <v>384</v>
      </c>
      <c r="S71" s="54" t="s">
        <v>384</v>
      </c>
      <c r="T71" s="54" t="s">
        <v>384</v>
      </c>
      <c r="U71" s="54" t="s">
        <v>384</v>
      </c>
      <c r="V71" s="54" t="s">
        <v>384</v>
      </c>
      <c r="W71" s="54" t="s">
        <v>384</v>
      </c>
      <c r="X71" s="54" t="s">
        <v>384</v>
      </c>
      <c r="Y71" s="54" t="s">
        <v>384</v>
      </c>
      <c r="Z71" s="54" t="s">
        <v>384</v>
      </c>
      <c r="AA71" s="54" t="s">
        <v>384</v>
      </c>
      <c r="AB71" s="54" t="s">
        <v>384</v>
      </c>
      <c r="AC71" s="54" t="s">
        <v>384</v>
      </c>
      <c r="AD71" s="54" t="s">
        <v>384</v>
      </c>
      <c r="AE71" s="54" t="s">
        <v>384</v>
      </c>
      <c r="AF71" s="54" t="s">
        <v>384</v>
      </c>
      <c r="AG71" s="54" t="s">
        <v>384</v>
      </c>
      <c r="AH71" s="54" t="s">
        <v>384</v>
      </c>
      <c r="AI71" s="54" t="s">
        <v>384</v>
      </c>
      <c r="AJ71" s="54" t="s">
        <v>384</v>
      </c>
      <c r="AK71" s="54" t="s">
        <v>384</v>
      </c>
      <c r="AL71" s="54" t="s">
        <v>384</v>
      </c>
      <c r="AM71" s="54" t="s">
        <v>384</v>
      </c>
      <c r="AN71" s="54" t="s">
        <v>384</v>
      </c>
      <c r="AO71" s="54" t="s">
        <v>384</v>
      </c>
    </row>
    <row r="72" spans="1:41" x14ac:dyDescent="0.2">
      <c r="A72" s="52" t="s">
        <v>41</v>
      </c>
      <c r="B72" s="52">
        <v>2013</v>
      </c>
      <c r="C72" s="116" t="s">
        <v>124</v>
      </c>
      <c r="D72" s="115" t="s">
        <v>254</v>
      </c>
      <c r="E72" s="52" t="s">
        <v>40</v>
      </c>
      <c r="F72" s="52" t="s">
        <v>385</v>
      </c>
      <c r="G72" s="149" t="s">
        <v>383</v>
      </c>
      <c r="H72" s="149" t="s">
        <v>383</v>
      </c>
      <c r="I72" s="54" t="s">
        <v>383</v>
      </c>
      <c r="J72" s="54" t="s">
        <v>383</v>
      </c>
      <c r="K72" s="54" t="s">
        <v>383</v>
      </c>
      <c r="L72" s="54" t="s">
        <v>383</v>
      </c>
      <c r="M72" s="54" t="s">
        <v>383</v>
      </c>
      <c r="N72" s="54" t="s">
        <v>383</v>
      </c>
      <c r="O72" s="54" t="s">
        <v>383</v>
      </c>
      <c r="P72" s="54" t="s">
        <v>383</v>
      </c>
      <c r="Q72" s="54" t="s">
        <v>383</v>
      </c>
      <c r="R72" s="54" t="s">
        <v>383</v>
      </c>
      <c r="S72" s="54" t="s">
        <v>383</v>
      </c>
      <c r="T72" s="54" t="s">
        <v>383</v>
      </c>
      <c r="U72" s="54" t="s">
        <v>383</v>
      </c>
      <c r="V72" s="54" t="s">
        <v>383</v>
      </c>
      <c r="W72" s="54" t="s">
        <v>383</v>
      </c>
      <c r="X72" s="54" t="s">
        <v>383</v>
      </c>
      <c r="Y72" s="54" t="s">
        <v>383</v>
      </c>
      <c r="Z72" s="54" t="s">
        <v>383</v>
      </c>
      <c r="AA72" s="54" t="s">
        <v>383</v>
      </c>
      <c r="AB72" s="54" t="s">
        <v>383</v>
      </c>
      <c r="AC72" s="54" t="s">
        <v>383</v>
      </c>
      <c r="AD72" s="54" t="s">
        <v>383</v>
      </c>
      <c r="AE72" s="54" t="s">
        <v>383</v>
      </c>
      <c r="AF72" s="54" t="s">
        <v>383</v>
      </c>
      <c r="AG72" s="54" t="s">
        <v>383</v>
      </c>
      <c r="AH72" s="54" t="s">
        <v>383</v>
      </c>
      <c r="AI72" s="54" t="s">
        <v>383</v>
      </c>
      <c r="AJ72" s="54" t="s">
        <v>383</v>
      </c>
      <c r="AK72" s="54" t="s">
        <v>383</v>
      </c>
      <c r="AL72" s="54" t="s">
        <v>383</v>
      </c>
      <c r="AM72" s="54" t="s">
        <v>383</v>
      </c>
      <c r="AN72" s="54" t="s">
        <v>383</v>
      </c>
      <c r="AO72" s="54" t="s">
        <v>383</v>
      </c>
    </row>
    <row r="73" spans="1:41" x14ac:dyDescent="0.2">
      <c r="A73" s="52" t="s">
        <v>41</v>
      </c>
      <c r="B73" s="52">
        <v>2013</v>
      </c>
      <c r="C73" s="116" t="s">
        <v>125</v>
      </c>
      <c r="D73" s="115" t="s">
        <v>255</v>
      </c>
      <c r="E73" s="52" t="s">
        <v>40</v>
      </c>
      <c r="F73" s="52" t="s">
        <v>385</v>
      </c>
      <c r="G73" s="149" t="s">
        <v>384</v>
      </c>
      <c r="H73" s="149" t="s">
        <v>384</v>
      </c>
      <c r="I73" s="54" t="s">
        <v>384</v>
      </c>
      <c r="J73" s="54" t="s">
        <v>384</v>
      </c>
      <c r="K73" s="54" t="s">
        <v>384</v>
      </c>
      <c r="L73" s="54" t="s">
        <v>384</v>
      </c>
      <c r="M73" s="54" t="s">
        <v>384</v>
      </c>
      <c r="N73" s="54" t="s">
        <v>384</v>
      </c>
      <c r="O73" s="54" t="s">
        <v>384</v>
      </c>
      <c r="P73" s="54" t="s">
        <v>384</v>
      </c>
      <c r="Q73" s="54" t="s">
        <v>384</v>
      </c>
      <c r="R73" s="54" t="s">
        <v>384</v>
      </c>
      <c r="S73" s="54" t="s">
        <v>384</v>
      </c>
      <c r="T73" s="54" t="s">
        <v>384</v>
      </c>
      <c r="U73" s="54" t="s">
        <v>384</v>
      </c>
      <c r="V73" s="54" t="s">
        <v>384</v>
      </c>
      <c r="W73" s="54" t="s">
        <v>384</v>
      </c>
      <c r="X73" s="54" t="s">
        <v>384</v>
      </c>
      <c r="Y73" s="54" t="s">
        <v>384</v>
      </c>
      <c r="Z73" s="54" t="s">
        <v>384</v>
      </c>
      <c r="AA73" s="54" t="s">
        <v>384</v>
      </c>
      <c r="AB73" s="54" t="s">
        <v>384</v>
      </c>
      <c r="AC73" s="54" t="s">
        <v>384</v>
      </c>
      <c r="AD73" s="54" t="s">
        <v>384</v>
      </c>
      <c r="AE73" s="54" t="s">
        <v>384</v>
      </c>
      <c r="AF73" s="54" t="s">
        <v>384</v>
      </c>
      <c r="AG73" s="54" t="s">
        <v>384</v>
      </c>
      <c r="AH73" s="54" t="s">
        <v>384</v>
      </c>
      <c r="AI73" s="54" t="s">
        <v>384</v>
      </c>
      <c r="AJ73" s="54" t="s">
        <v>384</v>
      </c>
      <c r="AK73" s="54" t="s">
        <v>384</v>
      </c>
      <c r="AL73" s="54" t="s">
        <v>384</v>
      </c>
      <c r="AM73" s="54" t="s">
        <v>384</v>
      </c>
      <c r="AN73" s="54" t="s">
        <v>384</v>
      </c>
      <c r="AO73" s="54" t="s">
        <v>384</v>
      </c>
    </row>
    <row r="74" spans="1:41" x14ac:dyDescent="0.2">
      <c r="A74" s="52" t="s">
        <v>41</v>
      </c>
      <c r="B74" s="52">
        <v>2013</v>
      </c>
      <c r="C74" s="116" t="s">
        <v>126</v>
      </c>
      <c r="D74" s="115" t="s">
        <v>256</v>
      </c>
      <c r="E74" s="52" t="s">
        <v>40</v>
      </c>
      <c r="F74" s="52" t="s">
        <v>385</v>
      </c>
      <c r="G74" s="149" t="s">
        <v>384</v>
      </c>
      <c r="H74" s="149" t="s">
        <v>384</v>
      </c>
      <c r="I74" s="54" t="s">
        <v>384</v>
      </c>
      <c r="J74" s="54" t="s">
        <v>384</v>
      </c>
      <c r="K74" s="54" t="s">
        <v>384</v>
      </c>
      <c r="L74" s="54" t="s">
        <v>384</v>
      </c>
      <c r="M74" s="54" t="s">
        <v>384</v>
      </c>
      <c r="N74" s="54" t="s">
        <v>384</v>
      </c>
      <c r="O74" s="54" t="s">
        <v>384</v>
      </c>
      <c r="P74" s="54" t="s">
        <v>384</v>
      </c>
      <c r="Q74" s="54" t="s">
        <v>384</v>
      </c>
      <c r="R74" s="54" t="s">
        <v>384</v>
      </c>
      <c r="S74" s="54" t="s">
        <v>384</v>
      </c>
      <c r="T74" s="54" t="s">
        <v>384</v>
      </c>
      <c r="U74" s="54" t="s">
        <v>384</v>
      </c>
      <c r="V74" s="54" t="s">
        <v>384</v>
      </c>
      <c r="W74" s="54" t="s">
        <v>384</v>
      </c>
      <c r="X74" s="54" t="s">
        <v>384</v>
      </c>
      <c r="Y74" s="54" t="s">
        <v>384</v>
      </c>
      <c r="Z74" s="54" t="s">
        <v>384</v>
      </c>
      <c r="AA74" s="54" t="s">
        <v>384</v>
      </c>
      <c r="AB74" s="54" t="s">
        <v>384</v>
      </c>
      <c r="AC74" s="54" t="s">
        <v>384</v>
      </c>
      <c r="AD74" s="54" t="s">
        <v>384</v>
      </c>
      <c r="AE74" s="54" t="s">
        <v>384</v>
      </c>
      <c r="AF74" s="54" t="s">
        <v>384</v>
      </c>
      <c r="AG74" s="54" t="s">
        <v>384</v>
      </c>
      <c r="AH74" s="54" t="s">
        <v>384</v>
      </c>
      <c r="AI74" s="54" t="s">
        <v>384</v>
      </c>
      <c r="AJ74" s="54" t="s">
        <v>384</v>
      </c>
      <c r="AK74" s="54" t="s">
        <v>384</v>
      </c>
      <c r="AL74" s="54" t="s">
        <v>384</v>
      </c>
      <c r="AM74" s="54" t="s">
        <v>384</v>
      </c>
      <c r="AN74" s="54" t="s">
        <v>384</v>
      </c>
      <c r="AO74" s="54" t="s">
        <v>384</v>
      </c>
    </row>
    <row r="75" spans="1:41" x14ac:dyDescent="0.2">
      <c r="A75" s="52" t="s">
        <v>41</v>
      </c>
      <c r="B75" s="52">
        <v>2013</v>
      </c>
      <c r="C75" s="116" t="s">
        <v>127</v>
      </c>
      <c r="D75" s="115" t="s">
        <v>257</v>
      </c>
      <c r="E75" s="52" t="s">
        <v>40</v>
      </c>
      <c r="F75" s="52" t="s">
        <v>385</v>
      </c>
      <c r="G75" s="149" t="s">
        <v>384</v>
      </c>
      <c r="H75" s="149" t="s">
        <v>384</v>
      </c>
      <c r="I75" s="54" t="s">
        <v>384</v>
      </c>
      <c r="J75" s="54" t="s">
        <v>384</v>
      </c>
      <c r="K75" s="54" t="s">
        <v>384</v>
      </c>
      <c r="L75" s="54" t="s">
        <v>384</v>
      </c>
      <c r="M75" s="54" t="s">
        <v>384</v>
      </c>
      <c r="N75" s="54" t="s">
        <v>384</v>
      </c>
      <c r="O75" s="54" t="s">
        <v>384</v>
      </c>
      <c r="P75" s="54" t="s">
        <v>384</v>
      </c>
      <c r="Q75" s="54" t="s">
        <v>384</v>
      </c>
      <c r="R75" s="54" t="s">
        <v>384</v>
      </c>
      <c r="S75" s="54" t="s">
        <v>384</v>
      </c>
      <c r="T75" s="54" t="s">
        <v>384</v>
      </c>
      <c r="U75" s="54" t="s">
        <v>384</v>
      </c>
      <c r="V75" s="54" t="s">
        <v>384</v>
      </c>
      <c r="W75" s="54" t="s">
        <v>384</v>
      </c>
      <c r="X75" s="54" t="s">
        <v>384</v>
      </c>
      <c r="Y75" s="54" t="s">
        <v>384</v>
      </c>
      <c r="Z75" s="54" t="s">
        <v>384</v>
      </c>
      <c r="AA75" s="54" t="s">
        <v>384</v>
      </c>
      <c r="AB75" s="54" t="s">
        <v>384</v>
      </c>
      <c r="AC75" s="54" t="s">
        <v>384</v>
      </c>
      <c r="AD75" s="54" t="s">
        <v>384</v>
      </c>
      <c r="AE75" s="54" t="s">
        <v>384</v>
      </c>
      <c r="AF75" s="54" t="s">
        <v>384</v>
      </c>
      <c r="AG75" s="54" t="s">
        <v>384</v>
      </c>
      <c r="AH75" s="54" t="s">
        <v>384</v>
      </c>
      <c r="AI75" s="54" t="s">
        <v>384</v>
      </c>
      <c r="AJ75" s="54" t="s">
        <v>384</v>
      </c>
      <c r="AK75" s="54" t="s">
        <v>384</v>
      </c>
      <c r="AL75" s="54" t="s">
        <v>384</v>
      </c>
      <c r="AM75" s="54" t="s">
        <v>384</v>
      </c>
      <c r="AN75" s="54" t="s">
        <v>384</v>
      </c>
      <c r="AO75" s="54" t="s">
        <v>384</v>
      </c>
    </row>
    <row r="76" spans="1:41" x14ac:dyDescent="0.2">
      <c r="A76" s="52" t="s">
        <v>41</v>
      </c>
      <c r="B76" s="52">
        <v>2013</v>
      </c>
      <c r="C76" s="116" t="s">
        <v>128</v>
      </c>
      <c r="D76" s="115" t="s">
        <v>258</v>
      </c>
      <c r="E76" s="52" t="s">
        <v>40</v>
      </c>
      <c r="F76" s="52" t="s">
        <v>385</v>
      </c>
      <c r="G76" s="149" t="s">
        <v>384</v>
      </c>
      <c r="H76" s="149" t="s">
        <v>384</v>
      </c>
      <c r="I76" s="54" t="s">
        <v>384</v>
      </c>
      <c r="J76" s="54" t="s">
        <v>384</v>
      </c>
      <c r="K76" s="54" t="s">
        <v>384</v>
      </c>
      <c r="L76" s="54" t="s">
        <v>384</v>
      </c>
      <c r="M76" s="54" t="s">
        <v>384</v>
      </c>
      <c r="N76" s="54" t="s">
        <v>384</v>
      </c>
      <c r="O76" s="54" t="s">
        <v>384</v>
      </c>
      <c r="P76" s="54" t="s">
        <v>384</v>
      </c>
      <c r="Q76" s="54" t="s">
        <v>384</v>
      </c>
      <c r="R76" s="54" t="s">
        <v>384</v>
      </c>
      <c r="S76" s="54" t="s">
        <v>384</v>
      </c>
      <c r="T76" s="54" t="s">
        <v>384</v>
      </c>
      <c r="U76" s="54" t="s">
        <v>384</v>
      </c>
      <c r="V76" s="54" t="s">
        <v>384</v>
      </c>
      <c r="W76" s="54" t="s">
        <v>384</v>
      </c>
      <c r="X76" s="54" t="s">
        <v>384</v>
      </c>
      <c r="Y76" s="54" t="s">
        <v>384</v>
      </c>
      <c r="Z76" s="54" t="s">
        <v>384</v>
      </c>
      <c r="AA76" s="54" t="s">
        <v>384</v>
      </c>
      <c r="AB76" s="54" t="s">
        <v>384</v>
      </c>
      <c r="AC76" s="54" t="s">
        <v>384</v>
      </c>
      <c r="AD76" s="54" t="s">
        <v>384</v>
      </c>
      <c r="AE76" s="54" t="s">
        <v>384</v>
      </c>
      <c r="AF76" s="54" t="s">
        <v>384</v>
      </c>
      <c r="AG76" s="54" t="s">
        <v>384</v>
      </c>
      <c r="AH76" s="54" t="s">
        <v>384</v>
      </c>
      <c r="AI76" s="54" t="s">
        <v>384</v>
      </c>
      <c r="AJ76" s="54" t="s">
        <v>384</v>
      </c>
      <c r="AK76" s="54" t="s">
        <v>384</v>
      </c>
      <c r="AL76" s="54" t="s">
        <v>384</v>
      </c>
      <c r="AM76" s="54" t="s">
        <v>384</v>
      </c>
      <c r="AN76" s="54" t="s">
        <v>384</v>
      </c>
      <c r="AO76" s="54" t="s">
        <v>384</v>
      </c>
    </row>
    <row r="77" spans="1:41" x14ac:dyDescent="0.2">
      <c r="A77" s="52" t="s">
        <v>41</v>
      </c>
      <c r="B77" s="52">
        <v>2013</v>
      </c>
      <c r="C77" s="116" t="s">
        <v>129</v>
      </c>
      <c r="D77" s="115" t="s">
        <v>259</v>
      </c>
      <c r="E77" s="52" t="s">
        <v>40</v>
      </c>
      <c r="F77" s="52" t="s">
        <v>385</v>
      </c>
      <c r="G77" s="149" t="s">
        <v>383</v>
      </c>
      <c r="H77" s="149" t="s">
        <v>383</v>
      </c>
      <c r="I77" s="54" t="s">
        <v>383</v>
      </c>
      <c r="J77" s="54" t="s">
        <v>383</v>
      </c>
      <c r="K77" s="54" t="s">
        <v>383</v>
      </c>
      <c r="L77" s="54" t="s">
        <v>383</v>
      </c>
      <c r="M77" s="54" t="s">
        <v>383</v>
      </c>
      <c r="N77" s="54" t="s">
        <v>383</v>
      </c>
      <c r="O77" s="54" t="s">
        <v>383</v>
      </c>
      <c r="P77" s="54" t="s">
        <v>383</v>
      </c>
      <c r="Q77" s="54" t="s">
        <v>383</v>
      </c>
      <c r="R77" s="54" t="s">
        <v>383</v>
      </c>
      <c r="S77" s="54" t="s">
        <v>383</v>
      </c>
      <c r="T77" s="54" t="s">
        <v>383</v>
      </c>
      <c r="U77" s="54" t="s">
        <v>383</v>
      </c>
      <c r="V77" s="54" t="s">
        <v>383</v>
      </c>
      <c r="W77" s="54" t="s">
        <v>383</v>
      </c>
      <c r="X77" s="54" t="s">
        <v>383</v>
      </c>
      <c r="Y77" s="54" t="s">
        <v>383</v>
      </c>
      <c r="Z77" s="54" t="s">
        <v>383</v>
      </c>
      <c r="AA77" s="54" t="s">
        <v>383</v>
      </c>
      <c r="AB77" s="54" t="s">
        <v>383</v>
      </c>
      <c r="AC77" s="54" t="s">
        <v>383</v>
      </c>
      <c r="AD77" s="54" t="s">
        <v>383</v>
      </c>
      <c r="AE77" s="54" t="s">
        <v>383</v>
      </c>
      <c r="AF77" s="54" t="s">
        <v>383</v>
      </c>
      <c r="AG77" s="54" t="s">
        <v>383</v>
      </c>
      <c r="AH77" s="54" t="s">
        <v>383</v>
      </c>
      <c r="AI77" s="54" t="s">
        <v>383</v>
      </c>
      <c r="AJ77" s="54" t="s">
        <v>383</v>
      </c>
      <c r="AK77" s="54" t="s">
        <v>383</v>
      </c>
      <c r="AL77" s="54" t="s">
        <v>383</v>
      </c>
      <c r="AM77" s="54" t="s">
        <v>383</v>
      </c>
      <c r="AN77" s="54" t="s">
        <v>383</v>
      </c>
      <c r="AO77" s="54" t="s">
        <v>383</v>
      </c>
    </row>
    <row r="78" spans="1:41" x14ac:dyDescent="0.2">
      <c r="A78" s="52" t="s">
        <v>41</v>
      </c>
      <c r="B78" s="52">
        <v>2013</v>
      </c>
      <c r="C78" s="116" t="s">
        <v>130</v>
      </c>
      <c r="D78" s="115" t="s">
        <v>260</v>
      </c>
      <c r="E78" s="52" t="s">
        <v>40</v>
      </c>
      <c r="F78" s="52" t="s">
        <v>385</v>
      </c>
      <c r="G78" s="149" t="s">
        <v>384</v>
      </c>
      <c r="H78" s="149" t="s">
        <v>384</v>
      </c>
      <c r="I78" s="54" t="s">
        <v>384</v>
      </c>
      <c r="J78" s="54" t="s">
        <v>384</v>
      </c>
      <c r="K78" s="54" t="s">
        <v>384</v>
      </c>
      <c r="L78" s="54" t="s">
        <v>384</v>
      </c>
      <c r="M78" s="54" t="s">
        <v>384</v>
      </c>
      <c r="N78" s="54" t="s">
        <v>384</v>
      </c>
      <c r="O78" s="54" t="s">
        <v>384</v>
      </c>
      <c r="P78" s="54" t="s">
        <v>384</v>
      </c>
      <c r="Q78" s="54" t="s">
        <v>384</v>
      </c>
      <c r="R78" s="54" t="s">
        <v>384</v>
      </c>
      <c r="S78" s="54" t="s">
        <v>384</v>
      </c>
      <c r="T78" s="54" t="s">
        <v>384</v>
      </c>
      <c r="U78" s="54" t="s">
        <v>384</v>
      </c>
      <c r="V78" s="54" t="s">
        <v>384</v>
      </c>
      <c r="W78" s="54" t="s">
        <v>384</v>
      </c>
      <c r="X78" s="54" t="s">
        <v>384</v>
      </c>
      <c r="Y78" s="54" t="s">
        <v>384</v>
      </c>
      <c r="Z78" s="54" t="s">
        <v>384</v>
      </c>
      <c r="AA78" s="54" t="s">
        <v>384</v>
      </c>
      <c r="AB78" s="54" t="s">
        <v>384</v>
      </c>
      <c r="AC78" s="54" t="s">
        <v>384</v>
      </c>
      <c r="AD78" s="54" t="s">
        <v>384</v>
      </c>
      <c r="AE78" s="54" t="s">
        <v>384</v>
      </c>
      <c r="AF78" s="54" t="s">
        <v>384</v>
      </c>
      <c r="AG78" s="54" t="s">
        <v>384</v>
      </c>
      <c r="AH78" s="54" t="s">
        <v>384</v>
      </c>
      <c r="AI78" s="54" t="s">
        <v>384</v>
      </c>
      <c r="AJ78" s="54" t="s">
        <v>384</v>
      </c>
      <c r="AK78" s="54" t="s">
        <v>384</v>
      </c>
      <c r="AL78" s="54" t="s">
        <v>384</v>
      </c>
      <c r="AM78" s="54" t="s">
        <v>384</v>
      </c>
      <c r="AN78" s="54" t="s">
        <v>384</v>
      </c>
      <c r="AO78" s="54" t="s">
        <v>384</v>
      </c>
    </row>
    <row r="79" spans="1:41" ht="22.5" x14ac:dyDescent="0.2">
      <c r="A79" s="52" t="s">
        <v>41</v>
      </c>
      <c r="B79" s="52">
        <v>2013</v>
      </c>
      <c r="C79" s="116" t="s">
        <v>131</v>
      </c>
      <c r="D79" s="115" t="s">
        <v>261</v>
      </c>
      <c r="E79" s="52" t="s">
        <v>40</v>
      </c>
      <c r="F79" s="52" t="s">
        <v>385</v>
      </c>
      <c r="G79" s="149" t="s">
        <v>384</v>
      </c>
      <c r="H79" s="149" t="s">
        <v>384</v>
      </c>
      <c r="I79" s="54" t="s">
        <v>384</v>
      </c>
      <c r="J79" s="54" t="s">
        <v>384</v>
      </c>
      <c r="K79" s="54" t="s">
        <v>384</v>
      </c>
      <c r="L79" s="54" t="s">
        <v>384</v>
      </c>
      <c r="M79" s="54" t="s">
        <v>384</v>
      </c>
      <c r="N79" s="54" t="s">
        <v>384</v>
      </c>
      <c r="O79" s="54" t="s">
        <v>384</v>
      </c>
      <c r="P79" s="54" t="s">
        <v>384</v>
      </c>
      <c r="Q79" s="54" t="s">
        <v>384</v>
      </c>
      <c r="R79" s="54" t="s">
        <v>384</v>
      </c>
      <c r="S79" s="54" t="s">
        <v>384</v>
      </c>
      <c r="T79" s="54" t="s">
        <v>384</v>
      </c>
      <c r="U79" s="54" t="s">
        <v>384</v>
      </c>
      <c r="V79" s="54" t="s">
        <v>384</v>
      </c>
      <c r="W79" s="54" t="s">
        <v>384</v>
      </c>
      <c r="X79" s="54" t="s">
        <v>384</v>
      </c>
      <c r="Y79" s="54" t="s">
        <v>384</v>
      </c>
      <c r="Z79" s="54" t="s">
        <v>384</v>
      </c>
      <c r="AA79" s="54" t="s">
        <v>384</v>
      </c>
      <c r="AB79" s="54" t="s">
        <v>384</v>
      </c>
      <c r="AC79" s="54" t="s">
        <v>384</v>
      </c>
      <c r="AD79" s="54" t="s">
        <v>384</v>
      </c>
      <c r="AE79" s="54" t="s">
        <v>384</v>
      </c>
      <c r="AF79" s="54" t="s">
        <v>384</v>
      </c>
      <c r="AG79" s="54" t="s">
        <v>384</v>
      </c>
      <c r="AH79" s="54" t="s">
        <v>384</v>
      </c>
      <c r="AI79" s="54" t="s">
        <v>384</v>
      </c>
      <c r="AJ79" s="54" t="s">
        <v>384</v>
      </c>
      <c r="AK79" s="54" t="s">
        <v>384</v>
      </c>
      <c r="AL79" s="54" t="s">
        <v>384</v>
      </c>
      <c r="AM79" s="54" t="s">
        <v>384</v>
      </c>
      <c r="AN79" s="54" t="s">
        <v>384</v>
      </c>
      <c r="AO79" s="54" t="s">
        <v>384</v>
      </c>
    </row>
    <row r="80" spans="1:41" ht="22.5" x14ac:dyDescent="0.2">
      <c r="A80" s="52" t="s">
        <v>41</v>
      </c>
      <c r="B80" s="52">
        <v>2013</v>
      </c>
      <c r="C80" s="116" t="s">
        <v>132</v>
      </c>
      <c r="D80" s="115" t="s">
        <v>262</v>
      </c>
      <c r="E80" s="52" t="s">
        <v>40</v>
      </c>
      <c r="F80" s="52" t="s">
        <v>385</v>
      </c>
      <c r="G80" s="149" t="s">
        <v>383</v>
      </c>
      <c r="H80" s="149">
        <v>1.2610261571571911E-2</v>
      </c>
      <c r="I80" s="54">
        <v>1.35983359748168E-2</v>
      </c>
      <c r="J80" s="54">
        <v>1.2964951520404274E-2</v>
      </c>
      <c r="K80" s="54">
        <v>1.2430583555270392E-2</v>
      </c>
      <c r="L80" s="54">
        <v>1.2860467937253517E-2</v>
      </c>
      <c r="M80" s="54">
        <v>1.3710127093200448E-2</v>
      </c>
      <c r="N80" s="54">
        <v>1.3168467103292144E-2</v>
      </c>
      <c r="O80" s="54">
        <v>1.3462905389420028E-2</v>
      </c>
      <c r="P80" s="54">
        <v>1.3784951644375399E-2</v>
      </c>
      <c r="Q80" s="54">
        <v>1.4719041104645603E-2</v>
      </c>
      <c r="R80" s="54">
        <v>1.4667213949149821E-2</v>
      </c>
      <c r="S80" s="54">
        <v>1.4552503638698666E-2</v>
      </c>
      <c r="T80" s="54">
        <v>1.5015904568879615E-2</v>
      </c>
      <c r="U80" s="54">
        <v>1.328649585473486E-2</v>
      </c>
      <c r="V80" s="54">
        <v>1.1419637638517723E-2</v>
      </c>
      <c r="W80" s="54">
        <v>1.1762133777255953E-2</v>
      </c>
      <c r="X80" s="54">
        <v>1.1957224545005063E-2</v>
      </c>
      <c r="Y80" s="54">
        <v>1.1557642669424901E-2</v>
      </c>
      <c r="Z80" s="54">
        <v>1.0597639740597412E-2</v>
      </c>
      <c r="AA80" s="54">
        <v>1.0146570350394712E-2</v>
      </c>
      <c r="AB80" s="54">
        <v>9.0802571621171942E-3</v>
      </c>
      <c r="AC80" s="54">
        <v>9.1677631079651236E-3</v>
      </c>
      <c r="AD80" s="54">
        <v>8.4109617234729029E-3</v>
      </c>
      <c r="AE80" s="54">
        <v>7.3311472410000009E-3</v>
      </c>
      <c r="AF80" s="54">
        <v>6.9730073672000003E-3</v>
      </c>
      <c r="AG80" s="54">
        <v>7.5202067288000001E-3</v>
      </c>
      <c r="AH80" s="54">
        <v>6.3408067427999995E-3</v>
      </c>
      <c r="AI80" s="54">
        <v>8.1911624029999998E-3</v>
      </c>
      <c r="AJ80" s="54">
        <v>4.1583866839999999E-3</v>
      </c>
      <c r="AK80" s="54">
        <v>6.4227019278200008E-3</v>
      </c>
      <c r="AL80" s="54">
        <v>5.9859623909999998E-3</v>
      </c>
      <c r="AM80" s="54">
        <v>6.2786148196599997E-3</v>
      </c>
      <c r="AN80" s="54">
        <v>5.3574252198199997E-3</v>
      </c>
      <c r="AO80" s="54">
        <v>5.4376910580000003E-3</v>
      </c>
    </row>
    <row r="81" spans="1:41" x14ac:dyDescent="0.2">
      <c r="A81" s="52" t="s">
        <v>41</v>
      </c>
      <c r="B81" s="52">
        <v>2013</v>
      </c>
      <c r="C81" s="116" t="s">
        <v>133</v>
      </c>
      <c r="D81" s="115" t="s">
        <v>263</v>
      </c>
      <c r="E81" s="52" t="s">
        <v>40</v>
      </c>
      <c r="F81" s="52" t="s">
        <v>385</v>
      </c>
      <c r="G81" s="149" t="s">
        <v>382</v>
      </c>
      <c r="H81" s="149" t="s">
        <v>382</v>
      </c>
      <c r="I81" s="54" t="s">
        <v>382</v>
      </c>
      <c r="J81" s="54" t="s">
        <v>382</v>
      </c>
      <c r="K81" s="54" t="s">
        <v>382</v>
      </c>
      <c r="L81" s="54" t="s">
        <v>382</v>
      </c>
      <c r="M81" s="54" t="s">
        <v>382</v>
      </c>
      <c r="N81" s="54" t="s">
        <v>382</v>
      </c>
      <c r="O81" s="54" t="s">
        <v>382</v>
      </c>
      <c r="P81" s="54" t="s">
        <v>382</v>
      </c>
      <c r="Q81" s="54" t="s">
        <v>382</v>
      </c>
      <c r="R81" s="54" t="s">
        <v>382</v>
      </c>
      <c r="S81" s="54" t="s">
        <v>382</v>
      </c>
      <c r="T81" s="54" t="s">
        <v>382</v>
      </c>
      <c r="U81" s="54" t="s">
        <v>382</v>
      </c>
      <c r="V81" s="54" t="s">
        <v>382</v>
      </c>
      <c r="W81" s="54" t="s">
        <v>382</v>
      </c>
      <c r="X81" s="54" t="s">
        <v>382</v>
      </c>
      <c r="Y81" s="54" t="s">
        <v>382</v>
      </c>
      <c r="Z81" s="54" t="s">
        <v>382</v>
      </c>
      <c r="AA81" s="54" t="s">
        <v>382</v>
      </c>
      <c r="AB81" s="54" t="s">
        <v>382</v>
      </c>
      <c r="AC81" s="54" t="s">
        <v>382</v>
      </c>
      <c r="AD81" s="54" t="s">
        <v>382</v>
      </c>
      <c r="AE81" s="54" t="s">
        <v>382</v>
      </c>
      <c r="AF81" s="54" t="s">
        <v>382</v>
      </c>
      <c r="AG81" s="54" t="s">
        <v>382</v>
      </c>
      <c r="AH81" s="54" t="s">
        <v>382</v>
      </c>
      <c r="AI81" s="54" t="s">
        <v>382</v>
      </c>
      <c r="AJ81" s="54" t="s">
        <v>382</v>
      </c>
      <c r="AK81" s="54" t="s">
        <v>382</v>
      </c>
      <c r="AL81" s="54" t="s">
        <v>382</v>
      </c>
      <c r="AM81" s="54" t="s">
        <v>382</v>
      </c>
      <c r="AN81" s="54" t="s">
        <v>382</v>
      </c>
      <c r="AO81" s="54" t="s">
        <v>382</v>
      </c>
    </row>
    <row r="82" spans="1:41" x14ac:dyDescent="0.2">
      <c r="A82" s="52" t="s">
        <v>41</v>
      </c>
      <c r="B82" s="52">
        <v>2013</v>
      </c>
      <c r="C82" s="116" t="s">
        <v>134</v>
      </c>
      <c r="D82" s="115" t="s">
        <v>264</v>
      </c>
      <c r="E82" s="52" t="s">
        <v>40</v>
      </c>
      <c r="F82" s="52" t="s">
        <v>385</v>
      </c>
      <c r="G82" s="149" t="s">
        <v>384</v>
      </c>
      <c r="H82" s="149" t="s">
        <v>384</v>
      </c>
      <c r="I82" s="54" t="s">
        <v>384</v>
      </c>
      <c r="J82" s="54" t="s">
        <v>384</v>
      </c>
      <c r="K82" s="54" t="s">
        <v>384</v>
      </c>
      <c r="L82" s="54" t="s">
        <v>384</v>
      </c>
      <c r="M82" s="54" t="s">
        <v>384</v>
      </c>
      <c r="N82" s="54" t="s">
        <v>384</v>
      </c>
      <c r="O82" s="54" t="s">
        <v>384</v>
      </c>
      <c r="P82" s="54" t="s">
        <v>384</v>
      </c>
      <c r="Q82" s="54" t="s">
        <v>384</v>
      </c>
      <c r="R82" s="54" t="s">
        <v>384</v>
      </c>
      <c r="S82" s="54" t="s">
        <v>384</v>
      </c>
      <c r="T82" s="54" t="s">
        <v>384</v>
      </c>
      <c r="U82" s="54" t="s">
        <v>384</v>
      </c>
      <c r="V82" s="54" t="s">
        <v>384</v>
      </c>
      <c r="W82" s="54" t="s">
        <v>384</v>
      </c>
      <c r="X82" s="54" t="s">
        <v>384</v>
      </c>
      <c r="Y82" s="54" t="s">
        <v>384</v>
      </c>
      <c r="Z82" s="54" t="s">
        <v>384</v>
      </c>
      <c r="AA82" s="54" t="s">
        <v>384</v>
      </c>
      <c r="AB82" s="54" t="s">
        <v>384</v>
      </c>
      <c r="AC82" s="54" t="s">
        <v>384</v>
      </c>
      <c r="AD82" s="54" t="s">
        <v>384</v>
      </c>
      <c r="AE82" s="54" t="s">
        <v>384</v>
      </c>
      <c r="AF82" s="54" t="s">
        <v>384</v>
      </c>
      <c r="AG82" s="54" t="s">
        <v>384</v>
      </c>
      <c r="AH82" s="54" t="s">
        <v>384</v>
      </c>
      <c r="AI82" s="54" t="s">
        <v>384</v>
      </c>
      <c r="AJ82" s="54" t="s">
        <v>384</v>
      </c>
      <c r="AK82" s="54" t="s">
        <v>384</v>
      </c>
      <c r="AL82" s="54" t="s">
        <v>384</v>
      </c>
      <c r="AM82" s="54" t="s">
        <v>384</v>
      </c>
      <c r="AN82" s="54" t="s">
        <v>384</v>
      </c>
      <c r="AO82" s="54" t="s">
        <v>384</v>
      </c>
    </row>
    <row r="83" spans="1:41" ht="22.5" x14ac:dyDescent="0.2">
      <c r="A83" s="52" t="s">
        <v>41</v>
      </c>
      <c r="B83" s="52">
        <v>2013</v>
      </c>
      <c r="C83" s="116" t="s">
        <v>135</v>
      </c>
      <c r="D83" s="115" t="s">
        <v>265</v>
      </c>
      <c r="E83" s="52" t="s">
        <v>40</v>
      </c>
      <c r="F83" s="52" t="s">
        <v>385</v>
      </c>
      <c r="G83" s="149" t="s">
        <v>382</v>
      </c>
      <c r="H83" s="149" t="s">
        <v>382</v>
      </c>
      <c r="I83" s="54" t="s">
        <v>382</v>
      </c>
      <c r="J83" s="54" t="s">
        <v>382</v>
      </c>
      <c r="K83" s="54" t="s">
        <v>382</v>
      </c>
      <c r="L83" s="54" t="s">
        <v>382</v>
      </c>
      <c r="M83" s="54" t="s">
        <v>382</v>
      </c>
      <c r="N83" s="54" t="s">
        <v>382</v>
      </c>
      <c r="O83" s="54" t="s">
        <v>382</v>
      </c>
      <c r="P83" s="54" t="s">
        <v>382</v>
      </c>
      <c r="Q83" s="54" t="s">
        <v>382</v>
      </c>
      <c r="R83" s="54" t="s">
        <v>382</v>
      </c>
      <c r="S83" s="54" t="s">
        <v>382</v>
      </c>
      <c r="T83" s="54" t="s">
        <v>382</v>
      </c>
      <c r="U83" s="54" t="s">
        <v>382</v>
      </c>
      <c r="V83" s="54" t="s">
        <v>382</v>
      </c>
      <c r="W83" s="54" t="s">
        <v>382</v>
      </c>
      <c r="X83" s="54" t="s">
        <v>382</v>
      </c>
      <c r="Y83" s="54" t="s">
        <v>382</v>
      </c>
      <c r="Z83" s="54" t="s">
        <v>382</v>
      </c>
      <c r="AA83" s="54" t="s">
        <v>382</v>
      </c>
      <c r="AB83" s="54" t="s">
        <v>382</v>
      </c>
      <c r="AC83" s="54" t="s">
        <v>382</v>
      </c>
      <c r="AD83" s="54" t="s">
        <v>382</v>
      </c>
      <c r="AE83" s="54" t="s">
        <v>382</v>
      </c>
      <c r="AF83" s="54" t="s">
        <v>382</v>
      </c>
      <c r="AG83" s="54" t="s">
        <v>382</v>
      </c>
      <c r="AH83" s="54" t="s">
        <v>382</v>
      </c>
      <c r="AI83" s="54" t="s">
        <v>382</v>
      </c>
      <c r="AJ83" s="54" t="s">
        <v>382</v>
      </c>
      <c r="AK83" s="54" t="s">
        <v>382</v>
      </c>
      <c r="AL83" s="54" t="s">
        <v>382</v>
      </c>
      <c r="AM83" s="54" t="s">
        <v>382</v>
      </c>
      <c r="AN83" s="54" t="s">
        <v>382</v>
      </c>
      <c r="AO83" s="54" t="s">
        <v>382</v>
      </c>
    </row>
    <row r="84" spans="1:41" x14ac:dyDescent="0.2">
      <c r="A84" s="52" t="s">
        <v>41</v>
      </c>
      <c r="B84" s="52">
        <v>2013</v>
      </c>
      <c r="C84" s="116" t="s">
        <v>136</v>
      </c>
      <c r="D84" s="115" t="s">
        <v>266</v>
      </c>
      <c r="E84" s="52" t="s">
        <v>40</v>
      </c>
      <c r="F84" s="52" t="s">
        <v>385</v>
      </c>
      <c r="G84" s="149" t="s">
        <v>384</v>
      </c>
      <c r="H84" s="149" t="s">
        <v>382</v>
      </c>
      <c r="I84" s="54" t="s">
        <v>382</v>
      </c>
      <c r="J84" s="54" t="s">
        <v>382</v>
      </c>
      <c r="K84" s="54" t="s">
        <v>382</v>
      </c>
      <c r="L84" s="54" t="s">
        <v>382</v>
      </c>
      <c r="M84" s="54" t="s">
        <v>382</v>
      </c>
      <c r="N84" s="54" t="s">
        <v>382</v>
      </c>
      <c r="O84" s="54" t="s">
        <v>382</v>
      </c>
      <c r="P84" s="54" t="s">
        <v>382</v>
      </c>
      <c r="Q84" s="54" t="s">
        <v>382</v>
      </c>
      <c r="R84" s="54" t="s">
        <v>382</v>
      </c>
      <c r="S84" s="54" t="s">
        <v>382</v>
      </c>
      <c r="T84" s="54" t="s">
        <v>382</v>
      </c>
      <c r="U84" s="54" t="s">
        <v>382</v>
      </c>
      <c r="V84" s="54" t="s">
        <v>382</v>
      </c>
      <c r="W84" s="54" t="s">
        <v>382</v>
      </c>
      <c r="X84" s="54" t="s">
        <v>382</v>
      </c>
      <c r="Y84" s="54" t="s">
        <v>382</v>
      </c>
      <c r="Z84" s="54" t="s">
        <v>382</v>
      </c>
      <c r="AA84" s="54" t="s">
        <v>382</v>
      </c>
      <c r="AB84" s="54" t="s">
        <v>382</v>
      </c>
      <c r="AC84" s="54" t="s">
        <v>382</v>
      </c>
      <c r="AD84" s="54" t="s">
        <v>382</v>
      </c>
      <c r="AE84" s="54" t="s">
        <v>382</v>
      </c>
      <c r="AF84" s="54" t="s">
        <v>382</v>
      </c>
      <c r="AG84" s="54" t="s">
        <v>382</v>
      </c>
      <c r="AH84" s="54" t="s">
        <v>382</v>
      </c>
      <c r="AI84" s="54" t="s">
        <v>382</v>
      </c>
      <c r="AJ84" s="54" t="s">
        <v>382</v>
      </c>
      <c r="AK84" s="54" t="s">
        <v>382</v>
      </c>
      <c r="AL84" s="54" t="s">
        <v>382</v>
      </c>
      <c r="AM84" s="54" t="s">
        <v>382</v>
      </c>
      <c r="AN84" s="54" t="s">
        <v>382</v>
      </c>
      <c r="AO84" s="54" t="s">
        <v>382</v>
      </c>
    </row>
    <row r="85" spans="1:41" x14ac:dyDescent="0.2">
      <c r="A85" s="52" t="s">
        <v>41</v>
      </c>
      <c r="B85" s="52">
        <v>2013</v>
      </c>
      <c r="C85" s="116" t="s">
        <v>137</v>
      </c>
      <c r="D85" s="115" t="s">
        <v>267</v>
      </c>
      <c r="E85" s="52" t="s">
        <v>40</v>
      </c>
      <c r="F85" s="52" t="s">
        <v>385</v>
      </c>
      <c r="G85" s="149" t="s">
        <v>382</v>
      </c>
      <c r="H85" s="149" t="s">
        <v>382</v>
      </c>
      <c r="I85" s="54" t="s">
        <v>382</v>
      </c>
      <c r="J85" s="54" t="s">
        <v>382</v>
      </c>
      <c r="K85" s="54" t="s">
        <v>382</v>
      </c>
      <c r="L85" s="54" t="s">
        <v>382</v>
      </c>
      <c r="M85" s="54" t="s">
        <v>382</v>
      </c>
      <c r="N85" s="54" t="s">
        <v>382</v>
      </c>
      <c r="O85" s="54" t="s">
        <v>382</v>
      </c>
      <c r="P85" s="54" t="s">
        <v>382</v>
      </c>
      <c r="Q85" s="54" t="s">
        <v>382</v>
      </c>
      <c r="R85" s="54" t="s">
        <v>382</v>
      </c>
      <c r="S85" s="54" t="s">
        <v>382</v>
      </c>
      <c r="T85" s="54" t="s">
        <v>382</v>
      </c>
      <c r="U85" s="54" t="s">
        <v>382</v>
      </c>
      <c r="V85" s="54" t="s">
        <v>382</v>
      </c>
      <c r="W85" s="54" t="s">
        <v>382</v>
      </c>
      <c r="X85" s="54" t="s">
        <v>382</v>
      </c>
      <c r="Y85" s="54" t="s">
        <v>382</v>
      </c>
      <c r="Z85" s="54" t="s">
        <v>382</v>
      </c>
      <c r="AA85" s="54" t="s">
        <v>382</v>
      </c>
      <c r="AB85" s="54" t="s">
        <v>382</v>
      </c>
      <c r="AC85" s="54" t="s">
        <v>382</v>
      </c>
      <c r="AD85" s="54" t="s">
        <v>382</v>
      </c>
      <c r="AE85" s="54" t="s">
        <v>382</v>
      </c>
      <c r="AF85" s="54" t="s">
        <v>382</v>
      </c>
      <c r="AG85" s="54" t="s">
        <v>382</v>
      </c>
      <c r="AH85" s="54" t="s">
        <v>382</v>
      </c>
      <c r="AI85" s="54" t="s">
        <v>382</v>
      </c>
      <c r="AJ85" s="54" t="s">
        <v>382</v>
      </c>
      <c r="AK85" s="54" t="s">
        <v>382</v>
      </c>
      <c r="AL85" s="54" t="s">
        <v>382</v>
      </c>
      <c r="AM85" s="54" t="s">
        <v>382</v>
      </c>
      <c r="AN85" s="54" t="s">
        <v>382</v>
      </c>
      <c r="AO85" s="54" t="s">
        <v>382</v>
      </c>
    </row>
    <row r="86" spans="1:41" ht="22.5" x14ac:dyDescent="0.2">
      <c r="A86" s="52" t="s">
        <v>41</v>
      </c>
      <c r="B86" s="52">
        <v>2013</v>
      </c>
      <c r="C86" s="116" t="s">
        <v>138</v>
      </c>
      <c r="D86" s="115" t="s">
        <v>268</v>
      </c>
      <c r="E86" s="52" t="s">
        <v>40</v>
      </c>
      <c r="F86" s="52" t="s">
        <v>385</v>
      </c>
      <c r="G86" s="149" t="s">
        <v>384</v>
      </c>
      <c r="H86" s="149" t="s">
        <v>384</v>
      </c>
      <c r="I86" s="54" t="s">
        <v>384</v>
      </c>
      <c r="J86" s="54" t="s">
        <v>384</v>
      </c>
      <c r="K86" s="54" t="s">
        <v>384</v>
      </c>
      <c r="L86" s="54" t="s">
        <v>384</v>
      </c>
      <c r="M86" s="54" t="s">
        <v>384</v>
      </c>
      <c r="N86" s="54" t="s">
        <v>384</v>
      </c>
      <c r="O86" s="54" t="s">
        <v>384</v>
      </c>
      <c r="P86" s="54" t="s">
        <v>384</v>
      </c>
      <c r="Q86" s="54" t="s">
        <v>384</v>
      </c>
      <c r="R86" s="54" t="s">
        <v>384</v>
      </c>
      <c r="S86" s="54" t="s">
        <v>384</v>
      </c>
      <c r="T86" s="54" t="s">
        <v>384</v>
      </c>
      <c r="U86" s="54" t="s">
        <v>384</v>
      </c>
      <c r="V86" s="54" t="s">
        <v>384</v>
      </c>
      <c r="W86" s="54" t="s">
        <v>384</v>
      </c>
      <c r="X86" s="54" t="s">
        <v>384</v>
      </c>
      <c r="Y86" s="54" t="s">
        <v>384</v>
      </c>
      <c r="Z86" s="54" t="s">
        <v>384</v>
      </c>
      <c r="AA86" s="54" t="s">
        <v>384</v>
      </c>
      <c r="AB86" s="54" t="s">
        <v>384</v>
      </c>
      <c r="AC86" s="54" t="s">
        <v>384</v>
      </c>
      <c r="AD86" s="54" t="s">
        <v>384</v>
      </c>
      <c r="AE86" s="54" t="s">
        <v>384</v>
      </c>
      <c r="AF86" s="54" t="s">
        <v>384</v>
      </c>
      <c r="AG86" s="54" t="s">
        <v>384</v>
      </c>
      <c r="AH86" s="54" t="s">
        <v>384</v>
      </c>
      <c r="AI86" s="54" t="s">
        <v>384</v>
      </c>
      <c r="AJ86" s="54" t="s">
        <v>384</v>
      </c>
      <c r="AK86" s="54" t="s">
        <v>384</v>
      </c>
      <c r="AL86" s="54" t="s">
        <v>384</v>
      </c>
      <c r="AM86" s="54" t="s">
        <v>384</v>
      </c>
      <c r="AN86" s="54" t="s">
        <v>384</v>
      </c>
      <c r="AO86" s="54" t="s">
        <v>384</v>
      </c>
    </row>
    <row r="87" spans="1:41" ht="33.75" x14ac:dyDescent="0.2">
      <c r="A87" s="52" t="s">
        <v>41</v>
      </c>
      <c r="B87" s="52">
        <v>2013</v>
      </c>
      <c r="C87" s="116" t="s">
        <v>139</v>
      </c>
      <c r="D87" s="115" t="s">
        <v>269</v>
      </c>
      <c r="E87" s="52" t="s">
        <v>40</v>
      </c>
      <c r="F87" s="52" t="s">
        <v>385</v>
      </c>
      <c r="G87" s="149" t="s">
        <v>384</v>
      </c>
      <c r="H87" s="149" t="s">
        <v>384</v>
      </c>
      <c r="I87" s="54" t="s">
        <v>384</v>
      </c>
      <c r="J87" s="54" t="s">
        <v>384</v>
      </c>
      <c r="K87" s="54" t="s">
        <v>384</v>
      </c>
      <c r="L87" s="54" t="s">
        <v>384</v>
      </c>
      <c r="M87" s="54" t="s">
        <v>384</v>
      </c>
      <c r="N87" s="54" t="s">
        <v>384</v>
      </c>
      <c r="O87" s="54" t="s">
        <v>384</v>
      </c>
      <c r="P87" s="54" t="s">
        <v>384</v>
      </c>
      <c r="Q87" s="54" t="s">
        <v>384</v>
      </c>
      <c r="R87" s="54" t="s">
        <v>384</v>
      </c>
      <c r="S87" s="54" t="s">
        <v>384</v>
      </c>
      <c r="T87" s="54" t="s">
        <v>384</v>
      </c>
      <c r="U87" s="54" t="s">
        <v>384</v>
      </c>
      <c r="V87" s="54" t="s">
        <v>384</v>
      </c>
      <c r="W87" s="54" t="s">
        <v>384</v>
      </c>
      <c r="X87" s="54" t="s">
        <v>384</v>
      </c>
      <c r="Y87" s="54" t="s">
        <v>384</v>
      </c>
      <c r="Z87" s="54" t="s">
        <v>384</v>
      </c>
      <c r="AA87" s="54" t="s">
        <v>384</v>
      </c>
      <c r="AB87" s="54" t="s">
        <v>384</v>
      </c>
      <c r="AC87" s="54" t="s">
        <v>384</v>
      </c>
      <c r="AD87" s="54" t="s">
        <v>384</v>
      </c>
      <c r="AE87" s="54" t="s">
        <v>384</v>
      </c>
      <c r="AF87" s="54" t="s">
        <v>384</v>
      </c>
      <c r="AG87" s="54" t="s">
        <v>384</v>
      </c>
      <c r="AH87" s="54" t="s">
        <v>384</v>
      </c>
      <c r="AI87" s="54" t="s">
        <v>384</v>
      </c>
      <c r="AJ87" s="54" t="s">
        <v>384</v>
      </c>
      <c r="AK87" s="54" t="s">
        <v>384</v>
      </c>
      <c r="AL87" s="54" t="s">
        <v>384</v>
      </c>
      <c r="AM87" s="54" t="s">
        <v>384</v>
      </c>
      <c r="AN87" s="54" t="s">
        <v>384</v>
      </c>
      <c r="AO87" s="54" t="s">
        <v>384</v>
      </c>
    </row>
    <row r="88" spans="1:41" x14ac:dyDescent="0.2">
      <c r="A88" s="52" t="s">
        <v>41</v>
      </c>
      <c r="B88" s="52">
        <v>2013</v>
      </c>
      <c r="C88" s="116" t="s">
        <v>140</v>
      </c>
      <c r="D88" s="115" t="s">
        <v>270</v>
      </c>
      <c r="E88" s="52" t="s">
        <v>40</v>
      </c>
      <c r="F88" s="52" t="s">
        <v>385</v>
      </c>
      <c r="G88" s="149" t="s">
        <v>383</v>
      </c>
      <c r="H88" s="149">
        <v>5.5628734513415212E-2</v>
      </c>
      <c r="I88" s="54">
        <v>5.4252904369042239E-2</v>
      </c>
      <c r="J88" s="54">
        <v>5.2224229017192862E-2</v>
      </c>
      <c r="K88" s="54">
        <v>5.1901037959974118E-2</v>
      </c>
      <c r="L88" s="54">
        <v>5.1454563015423088E-2</v>
      </c>
      <c r="M88" s="54">
        <v>5.1039893757656433E-2</v>
      </c>
      <c r="N88" s="54">
        <v>5.1068444915461315E-2</v>
      </c>
      <c r="O88" s="54">
        <v>5.0398031817836517E-2</v>
      </c>
      <c r="P88" s="54">
        <v>4.9899566580588833E-2</v>
      </c>
      <c r="Q88" s="54">
        <v>4.8628166045426705E-2</v>
      </c>
      <c r="R88" s="54">
        <v>4.7646814983730558E-2</v>
      </c>
      <c r="S88" s="54">
        <v>4.7570660259451128E-2</v>
      </c>
      <c r="T88" s="54">
        <v>4.6720144554728942E-2</v>
      </c>
      <c r="U88" s="54">
        <v>4.660662885974224E-2</v>
      </c>
      <c r="V88" s="54">
        <v>4.5536982899721544E-2</v>
      </c>
      <c r="W88" s="54">
        <v>4.0714540528395606E-2</v>
      </c>
      <c r="X88" s="54">
        <v>4.1157313442399007E-2</v>
      </c>
      <c r="Y88" s="54">
        <v>4.0583861926656646E-2</v>
      </c>
      <c r="Z88" s="54">
        <v>3.9833331383729173E-2</v>
      </c>
      <c r="AA88" s="54">
        <v>3.9176547345371932E-2</v>
      </c>
      <c r="AB88" s="54">
        <v>3.8566228597892466E-2</v>
      </c>
      <c r="AC88" s="54">
        <v>3.9329135924762622E-2</v>
      </c>
      <c r="AD88" s="54">
        <v>3.9286308099810818E-2</v>
      </c>
      <c r="AE88" s="54">
        <v>3.9503361384194711E-2</v>
      </c>
      <c r="AF88" s="54">
        <v>4.0453771850348097E-2</v>
      </c>
      <c r="AG88" s="54">
        <v>4.3407237359410294E-2</v>
      </c>
      <c r="AH88" s="54">
        <v>4.5479222153828408E-2</v>
      </c>
      <c r="AI88" s="54">
        <v>4.5039403133146381E-2</v>
      </c>
      <c r="AJ88" s="54">
        <v>4.9597819925474192E-2</v>
      </c>
      <c r="AK88" s="54">
        <v>4.8640743511557526E-2</v>
      </c>
      <c r="AL88" s="54">
        <v>5.0493736938718788E-2</v>
      </c>
      <c r="AM88" s="54">
        <v>5.069300404959038E-2</v>
      </c>
      <c r="AN88" s="54">
        <v>5.1168600893735226E-2</v>
      </c>
      <c r="AO88" s="54">
        <v>5.11375945154105E-2</v>
      </c>
    </row>
    <row r="89" spans="1:41" x14ac:dyDescent="0.2">
      <c r="A89" s="52" t="s">
        <v>41</v>
      </c>
      <c r="B89" s="52">
        <v>2013</v>
      </c>
      <c r="C89" s="116" t="s">
        <v>141</v>
      </c>
      <c r="D89" s="115" t="s">
        <v>271</v>
      </c>
      <c r="E89" s="52" t="s">
        <v>40</v>
      </c>
      <c r="F89" s="52" t="s">
        <v>385</v>
      </c>
      <c r="G89" s="149" t="s">
        <v>383</v>
      </c>
      <c r="H89" s="149">
        <v>0.69459566231692582</v>
      </c>
      <c r="I89" s="54">
        <v>0.69510492359206255</v>
      </c>
      <c r="J89" s="54">
        <v>0.7172968994536153</v>
      </c>
      <c r="K89" s="54">
        <v>0.71381237570782441</v>
      </c>
      <c r="L89" s="54">
        <v>0.70863274533152398</v>
      </c>
      <c r="M89" s="54">
        <v>0.71740457223860254</v>
      </c>
      <c r="N89" s="54">
        <v>0.74609466728851259</v>
      </c>
      <c r="O89" s="54">
        <v>0.7706403603116293</v>
      </c>
      <c r="P89" s="54">
        <v>0.77024517903865708</v>
      </c>
      <c r="Q89" s="54">
        <v>0.73523465478397576</v>
      </c>
      <c r="R89" s="54">
        <v>0.69710805574396673</v>
      </c>
      <c r="S89" s="54">
        <v>0.69557315916426898</v>
      </c>
      <c r="T89" s="54">
        <v>0.69355044807749922</v>
      </c>
      <c r="U89" s="54">
        <v>0.68686667684651359</v>
      </c>
      <c r="V89" s="54">
        <v>0.68406688832093665</v>
      </c>
      <c r="W89" s="54">
        <v>0.69750615012991168</v>
      </c>
      <c r="X89" s="54">
        <v>0.66936687478024659</v>
      </c>
      <c r="Y89" s="54">
        <v>0.65972608644651298</v>
      </c>
      <c r="Z89" s="54">
        <v>0.64093978675140617</v>
      </c>
      <c r="AA89" s="54">
        <v>0.61927401617140809</v>
      </c>
      <c r="AB89" s="54">
        <v>0.59575296143537559</v>
      </c>
      <c r="AC89" s="54">
        <v>0.59019579386530407</v>
      </c>
      <c r="AD89" s="54">
        <v>0.60655115684545136</v>
      </c>
      <c r="AE89" s="54">
        <v>0.58319986513028133</v>
      </c>
      <c r="AF89" s="54">
        <v>0.57833432673948992</v>
      </c>
      <c r="AG89" s="54">
        <v>0.57865906613089502</v>
      </c>
      <c r="AH89" s="54">
        <v>0.58655214012249601</v>
      </c>
      <c r="AI89" s="54">
        <v>0.60309368289097165</v>
      </c>
      <c r="AJ89" s="54">
        <v>0.54922031043523933</v>
      </c>
      <c r="AK89" s="54">
        <v>0.59523719705198452</v>
      </c>
      <c r="AL89" s="54">
        <v>0.52744374377788028</v>
      </c>
      <c r="AM89" s="54">
        <v>0.52939816746483714</v>
      </c>
      <c r="AN89" s="54">
        <v>0.52140052707322282</v>
      </c>
      <c r="AO89" s="54">
        <v>0.49908868882835256</v>
      </c>
    </row>
    <row r="90" spans="1:41" x14ac:dyDescent="0.2">
      <c r="A90" s="52" t="s">
        <v>41</v>
      </c>
      <c r="B90" s="52">
        <v>2013</v>
      </c>
      <c r="C90" s="116" t="s">
        <v>142</v>
      </c>
      <c r="D90" s="115" t="s">
        <v>272</v>
      </c>
      <c r="E90" s="52" t="s">
        <v>40</v>
      </c>
      <c r="F90" s="52" t="s">
        <v>385</v>
      </c>
      <c r="G90" s="149" t="s">
        <v>383</v>
      </c>
      <c r="H90" s="149">
        <v>7.2191594243206217E-2</v>
      </c>
      <c r="I90" s="54">
        <v>7.7038846229426874E-2</v>
      </c>
      <c r="J90" s="54">
        <v>7.9635141601915788E-2</v>
      </c>
      <c r="K90" s="54">
        <v>7.9914969543356501E-2</v>
      </c>
      <c r="L90" s="54">
        <v>7.7277921461566104E-2</v>
      </c>
      <c r="M90" s="54">
        <v>7.5352636428836148E-2</v>
      </c>
      <c r="N90" s="54">
        <v>7.4209499285920924E-2</v>
      </c>
      <c r="O90" s="54">
        <v>7.3620450876944063E-2</v>
      </c>
      <c r="P90" s="54">
        <v>7.5940156314549964E-2</v>
      </c>
      <c r="Q90" s="54">
        <v>7.4364233208677161E-2</v>
      </c>
      <c r="R90" s="54">
        <v>7.0543402415291681E-2</v>
      </c>
      <c r="S90" s="54">
        <v>6.7240620108332913E-2</v>
      </c>
      <c r="T90" s="54">
        <v>6.3456019849066167E-2</v>
      </c>
      <c r="U90" s="54">
        <v>6.1545125001940752E-2</v>
      </c>
      <c r="V90" s="54">
        <v>6.1259420254651697E-2</v>
      </c>
      <c r="W90" s="54">
        <v>5.8035040843157713E-2</v>
      </c>
      <c r="X90" s="54">
        <v>5.4489300017397047E-2</v>
      </c>
      <c r="Y90" s="54">
        <v>4.9922150660865937E-2</v>
      </c>
      <c r="Z90" s="54">
        <v>4.5963863740004655E-2</v>
      </c>
      <c r="AA90" s="54">
        <v>4.2969220087588168E-2</v>
      </c>
      <c r="AB90" s="54">
        <v>4.131186665882608E-2</v>
      </c>
      <c r="AC90" s="54">
        <v>4.2285871590794478E-2</v>
      </c>
      <c r="AD90" s="54">
        <v>4.4423981337647342E-2</v>
      </c>
      <c r="AE90" s="54">
        <v>4.502439092569082E-2</v>
      </c>
      <c r="AF90" s="54">
        <v>4.5036122004097463E-2</v>
      </c>
      <c r="AG90" s="54">
        <v>4.4217518660124647E-2</v>
      </c>
      <c r="AH90" s="54">
        <v>4.4588272096970395E-2</v>
      </c>
      <c r="AI90" s="54">
        <v>4.7665956487329589E-2</v>
      </c>
      <c r="AJ90" s="54">
        <v>4.6710286033937086E-2</v>
      </c>
      <c r="AK90" s="54">
        <v>4.5476794591578502E-2</v>
      </c>
      <c r="AL90" s="54">
        <v>4.9293435186409627E-2</v>
      </c>
      <c r="AM90" s="54">
        <v>4.9926385524786843E-2</v>
      </c>
      <c r="AN90" s="54">
        <v>5.1251831405188401E-2</v>
      </c>
      <c r="AO90" s="54">
        <v>5.0209161969297825E-2</v>
      </c>
    </row>
    <row r="91" spans="1:41" x14ac:dyDescent="0.2">
      <c r="A91" s="52" t="s">
        <v>41</v>
      </c>
      <c r="B91" s="52">
        <v>2013</v>
      </c>
      <c r="C91" s="116" t="s">
        <v>143</v>
      </c>
      <c r="D91" s="115" t="s">
        <v>273</v>
      </c>
      <c r="E91" s="52" t="s">
        <v>40</v>
      </c>
      <c r="F91" s="52" t="s">
        <v>385</v>
      </c>
      <c r="G91" s="149" t="s">
        <v>383</v>
      </c>
      <c r="H91" s="149">
        <v>1.8977206935428569E-3</v>
      </c>
      <c r="I91" s="54">
        <v>2.0399737254000001E-3</v>
      </c>
      <c r="J91" s="54">
        <v>2.1554440080428575E-3</v>
      </c>
      <c r="K91" s="54">
        <v>2.2893601099714285E-3</v>
      </c>
      <c r="L91" s="54">
        <v>2.2905343243714285E-3</v>
      </c>
      <c r="M91" s="54">
        <v>2.3564769255000001E-3</v>
      </c>
      <c r="N91" s="54">
        <v>2.5018736328428575E-3</v>
      </c>
      <c r="O91" s="54">
        <v>2.6138226907285711E-3</v>
      </c>
      <c r="P91" s="54">
        <v>2.757546495042857E-3</v>
      </c>
      <c r="Q91" s="54">
        <v>2.6795196705857141E-3</v>
      </c>
      <c r="R91" s="54">
        <v>2.5729853916428573E-3</v>
      </c>
      <c r="S91" s="54">
        <v>2.6027100455571425E-3</v>
      </c>
      <c r="T91" s="54">
        <v>2.6365411684285715E-3</v>
      </c>
      <c r="U91" s="54">
        <v>2.5581829961142865E-3</v>
      </c>
      <c r="V91" s="54">
        <v>2.5223694332571428E-3</v>
      </c>
      <c r="W91" s="54">
        <v>2.4870565215857144E-3</v>
      </c>
      <c r="X91" s="54">
        <v>2.4645977460857151E-3</v>
      </c>
      <c r="Y91" s="54">
        <v>2.3048607648E-3</v>
      </c>
      <c r="Z91" s="54">
        <v>2.2400438385428568E-3</v>
      </c>
      <c r="AA91" s="54">
        <v>2.1889220500285718E-3</v>
      </c>
      <c r="AB91" s="54">
        <v>2.2797320441571437E-3</v>
      </c>
      <c r="AC91" s="54">
        <v>2.3048356557000002E-3</v>
      </c>
      <c r="AD91" s="54">
        <v>2.2719567150857136E-3</v>
      </c>
      <c r="AE91" s="54">
        <v>2.2278316803428571E-3</v>
      </c>
      <c r="AF91" s="54">
        <v>2.2617124625142855E-3</v>
      </c>
      <c r="AG91" s="54">
        <v>2.2278042488999999E-3</v>
      </c>
      <c r="AH91" s="54">
        <v>2.3114511667285714E-3</v>
      </c>
      <c r="AI91" s="54">
        <v>2.3581262019428573E-3</v>
      </c>
      <c r="AJ91" s="54">
        <v>2.3575359798857142E-3</v>
      </c>
      <c r="AK91" s="54">
        <v>2.3714788823357147E-3</v>
      </c>
      <c r="AL91" s="54">
        <v>2.4165285688285722E-3</v>
      </c>
      <c r="AM91" s="54">
        <v>2.5044335850857137E-3</v>
      </c>
      <c r="AN91" s="54">
        <v>2.3710957869428569E-3</v>
      </c>
      <c r="AO91" s="54">
        <v>2.2907045404714291E-3</v>
      </c>
    </row>
    <row r="92" spans="1:41" x14ac:dyDescent="0.2">
      <c r="A92" s="52" t="s">
        <v>41</v>
      </c>
      <c r="B92" s="52">
        <v>2013</v>
      </c>
      <c r="C92" s="116" t="s">
        <v>144</v>
      </c>
      <c r="D92" s="115" t="s">
        <v>274</v>
      </c>
      <c r="E92" s="52" t="s">
        <v>40</v>
      </c>
      <c r="F92" s="52" t="s">
        <v>385</v>
      </c>
      <c r="G92" s="149" t="s">
        <v>382</v>
      </c>
      <c r="H92" s="149" t="s">
        <v>382</v>
      </c>
      <c r="I92" s="54" t="s">
        <v>382</v>
      </c>
      <c r="J92" s="54" t="s">
        <v>382</v>
      </c>
      <c r="K92" s="54" t="s">
        <v>382</v>
      </c>
      <c r="L92" s="54" t="s">
        <v>382</v>
      </c>
      <c r="M92" s="54" t="s">
        <v>382</v>
      </c>
      <c r="N92" s="54" t="s">
        <v>382</v>
      </c>
      <c r="O92" s="54" t="s">
        <v>382</v>
      </c>
      <c r="P92" s="54" t="s">
        <v>382</v>
      </c>
      <c r="Q92" s="54" t="s">
        <v>382</v>
      </c>
      <c r="R92" s="54" t="s">
        <v>382</v>
      </c>
      <c r="S92" s="54" t="s">
        <v>382</v>
      </c>
      <c r="T92" s="54" t="s">
        <v>382</v>
      </c>
      <c r="U92" s="54" t="s">
        <v>382</v>
      </c>
      <c r="V92" s="54" t="s">
        <v>382</v>
      </c>
      <c r="W92" s="54" t="s">
        <v>382</v>
      </c>
      <c r="X92" s="54" t="s">
        <v>382</v>
      </c>
      <c r="Y92" s="54" t="s">
        <v>382</v>
      </c>
      <c r="Z92" s="54" t="s">
        <v>382</v>
      </c>
      <c r="AA92" s="54" t="s">
        <v>382</v>
      </c>
      <c r="AB92" s="54" t="s">
        <v>382</v>
      </c>
      <c r="AC92" s="54" t="s">
        <v>382</v>
      </c>
      <c r="AD92" s="54" t="s">
        <v>382</v>
      </c>
      <c r="AE92" s="54" t="s">
        <v>382</v>
      </c>
      <c r="AF92" s="54" t="s">
        <v>382</v>
      </c>
      <c r="AG92" s="54" t="s">
        <v>382</v>
      </c>
      <c r="AH92" s="54" t="s">
        <v>382</v>
      </c>
      <c r="AI92" s="54" t="s">
        <v>382</v>
      </c>
      <c r="AJ92" s="54" t="s">
        <v>382</v>
      </c>
      <c r="AK92" s="54" t="s">
        <v>382</v>
      </c>
      <c r="AL92" s="54" t="s">
        <v>382</v>
      </c>
      <c r="AM92" s="54" t="s">
        <v>382</v>
      </c>
      <c r="AN92" s="54" t="s">
        <v>382</v>
      </c>
      <c r="AO92" s="54" t="s">
        <v>382</v>
      </c>
    </row>
    <row r="93" spans="1:41" x14ac:dyDescent="0.2">
      <c r="A93" s="52" t="s">
        <v>41</v>
      </c>
      <c r="B93" s="52">
        <v>2013</v>
      </c>
      <c r="C93" s="116" t="s">
        <v>145</v>
      </c>
      <c r="D93" s="115" t="s">
        <v>275</v>
      </c>
      <c r="E93" s="52" t="s">
        <v>40</v>
      </c>
      <c r="F93" s="52" t="s">
        <v>385</v>
      </c>
      <c r="G93" s="149" t="s">
        <v>383</v>
      </c>
      <c r="H93" s="149">
        <v>2.0729665295955804E-3</v>
      </c>
      <c r="I93" s="54">
        <v>2.0729665295955804E-3</v>
      </c>
      <c r="J93" s="54">
        <v>2.1206209325747897E-3</v>
      </c>
      <c r="K93" s="54">
        <v>2.096793731085185E-3</v>
      </c>
      <c r="L93" s="54">
        <v>1.9180897199131527E-3</v>
      </c>
      <c r="M93" s="54">
        <v>1.8585217161891415E-3</v>
      </c>
      <c r="N93" s="54">
        <v>1.7751265109755261E-3</v>
      </c>
      <c r="O93" s="54">
        <v>1.8108673132099325E-3</v>
      </c>
      <c r="P93" s="54">
        <v>1.7989537124651303E-3</v>
      </c>
      <c r="Q93" s="54">
        <v>1.6083361005482955E-3</v>
      </c>
      <c r="R93" s="54">
        <v>9.650016603289771E-4</v>
      </c>
      <c r="S93" s="54">
        <v>9.2926085809457077E-4</v>
      </c>
      <c r="T93" s="54">
        <v>9.1734725734976866E-4</v>
      </c>
      <c r="U93" s="54">
        <v>9.0543365660496623E-4</v>
      </c>
      <c r="V93" s="54">
        <v>8.9352005586016434E-4</v>
      </c>
      <c r="W93" s="54">
        <v>8.6969285437055969E-4</v>
      </c>
      <c r="X93" s="54">
        <v>7.9821124990174671E-4</v>
      </c>
      <c r="Y93" s="54">
        <v>8.6969285437055969E-4</v>
      </c>
      <c r="Z93" s="54">
        <v>1.0603104662873948E-3</v>
      </c>
      <c r="AA93" s="54">
        <v>1.203273675225021E-3</v>
      </c>
      <c r="AB93" s="54">
        <v>1.2509280782042297E-3</v>
      </c>
      <c r="AC93" s="54">
        <v>1.3581504849074495E-3</v>
      </c>
      <c r="AD93" s="54">
        <v>1.2271008767146259E-3</v>
      </c>
      <c r="AE93" s="54">
        <v>1.0364832647977902E-3</v>
      </c>
      <c r="AF93" s="54">
        <v>1.0245696640529883E-3</v>
      </c>
      <c r="AG93" s="54">
        <v>1.2866688804386362E-3</v>
      </c>
      <c r="AH93" s="54">
        <v>1.1794464737354172E-3</v>
      </c>
      <c r="AI93" s="54">
        <v>9.8882886181858175E-4</v>
      </c>
      <c r="AJ93" s="54">
        <v>1.1079648692666039E-3</v>
      </c>
      <c r="AK93" s="54">
        <v>1.0364832647977902E-3</v>
      </c>
      <c r="AL93" s="54">
        <v>1.0483968655425925E-3</v>
      </c>
      <c r="AM93" s="54">
        <v>1.1198784700114056E-3</v>
      </c>
      <c r="AN93" s="54">
        <v>9.650016603289771E-4</v>
      </c>
      <c r="AO93" s="54">
        <v>8.6969285437055969E-4</v>
      </c>
    </row>
    <row r="94" spans="1:41" x14ac:dyDescent="0.2">
      <c r="A94" s="52" t="s">
        <v>41</v>
      </c>
      <c r="B94" s="52">
        <v>2013</v>
      </c>
      <c r="C94" s="116" t="s">
        <v>146</v>
      </c>
      <c r="D94" s="115" t="s">
        <v>276</v>
      </c>
      <c r="E94" s="52" t="s">
        <v>40</v>
      </c>
      <c r="F94" s="52" t="s">
        <v>385</v>
      </c>
      <c r="G94" s="149" t="s">
        <v>383</v>
      </c>
      <c r="H94" s="149">
        <v>2.2457520200732058E-2</v>
      </c>
      <c r="I94" s="54">
        <v>2.3004375400425207E-2</v>
      </c>
      <c r="J94" s="54">
        <v>2.3733515666682744E-2</v>
      </c>
      <c r="K94" s="54">
        <v>2.4134542813124386E-2</v>
      </c>
      <c r="L94" s="54">
        <v>2.4426198919627395E-2</v>
      </c>
      <c r="M94" s="54">
        <v>2.4790769052756161E-2</v>
      </c>
      <c r="N94" s="54">
        <v>2.5483452305700826E-2</v>
      </c>
      <c r="O94" s="54">
        <v>2.6212592571958352E-2</v>
      </c>
      <c r="P94" s="54">
        <v>2.6540705691774243E-2</v>
      </c>
      <c r="Q94" s="54">
        <v>2.7525045051221921E-2</v>
      </c>
      <c r="R94" s="54">
        <v>2.5483452305700826E-2</v>
      </c>
      <c r="S94" s="54">
        <v>2.5884479452142468E-2</v>
      </c>
      <c r="T94" s="54">
        <v>2.64677916651485E-2</v>
      </c>
      <c r="U94" s="54">
        <v>2.5665737372265206E-2</v>
      </c>
      <c r="V94" s="54">
        <v>2.6540705691774243E-2</v>
      </c>
      <c r="W94" s="54">
        <v>2.9129153636988498E-2</v>
      </c>
      <c r="X94" s="54">
        <v>3.1571773528951234E-2</v>
      </c>
      <c r="Y94" s="54">
        <v>3.2519655875086033E-2</v>
      </c>
      <c r="Z94" s="54">
        <v>3.4889361740423022E-2</v>
      </c>
      <c r="AA94" s="54">
        <v>3.5764330059932056E-2</v>
      </c>
      <c r="AB94" s="54">
        <v>3.864443411164932E-2</v>
      </c>
      <c r="AC94" s="54">
        <v>3.864443411164932E-2</v>
      </c>
      <c r="AD94" s="54">
        <v>4.0503741790606028E-2</v>
      </c>
      <c r="AE94" s="54">
        <v>3.7040325525882753E-2</v>
      </c>
      <c r="AF94" s="54">
        <v>3.4634162647232881E-2</v>
      </c>
      <c r="AG94" s="54">
        <v>3.3941479394288224E-2</v>
      </c>
      <c r="AH94" s="54">
        <v>3.3613366274472326E-2</v>
      </c>
      <c r="AI94" s="54">
        <v>3.0952004302632341E-2</v>
      </c>
      <c r="AJ94" s="54">
        <v>3.0733262222755072E-2</v>
      </c>
      <c r="AK94" s="54">
        <v>2.989475091655891E-2</v>
      </c>
      <c r="AL94" s="54">
        <v>3.2191542755270135E-2</v>
      </c>
      <c r="AM94" s="54">
        <v>3.0222864036374798E-2</v>
      </c>
      <c r="AN94" s="54">
        <v>3.0222864036374798E-2</v>
      </c>
      <c r="AO94" s="54">
        <v>3.0222864036374798E-2</v>
      </c>
    </row>
    <row r="95" spans="1:41" x14ac:dyDescent="0.2">
      <c r="A95" s="52" t="s">
        <v>41</v>
      </c>
      <c r="B95" s="52">
        <v>2013</v>
      </c>
      <c r="C95" s="116" t="s">
        <v>147</v>
      </c>
      <c r="D95" s="115" t="s">
        <v>277</v>
      </c>
      <c r="E95" s="52" t="s">
        <v>40</v>
      </c>
      <c r="F95" s="52" t="s">
        <v>385</v>
      </c>
      <c r="G95" s="149" t="s">
        <v>383</v>
      </c>
      <c r="H95" s="149">
        <v>2.063135526115068E-3</v>
      </c>
      <c r="I95" s="54">
        <v>1.8145649807999999E-3</v>
      </c>
      <c r="J95" s="54">
        <v>1.9885643625205474E-3</v>
      </c>
      <c r="K95" s="54">
        <v>2.1128496351780815E-3</v>
      </c>
      <c r="L95" s="54">
        <v>1.9388502534575336E-3</v>
      </c>
      <c r="M95" s="54">
        <v>1.7399938172054789E-3</v>
      </c>
      <c r="N95" s="54">
        <v>1.8891361443945202E-3</v>
      </c>
      <c r="O95" s="54">
        <v>1.7648508717369859E-3</v>
      </c>
      <c r="P95" s="54">
        <v>1.8642790898630132E-3</v>
      </c>
      <c r="Q95" s="54">
        <v>1.8145649807999999E-3</v>
      </c>
      <c r="R95" s="54">
        <v>1.242852726575342E-3</v>
      </c>
      <c r="S95" s="54">
        <v>1.2179956720438354E-3</v>
      </c>
      <c r="T95" s="54">
        <v>1.1682815629808216E-3</v>
      </c>
      <c r="U95" s="54">
        <v>1.4417091628273968E-3</v>
      </c>
      <c r="V95" s="54">
        <v>1.41685210829589E-3</v>
      </c>
      <c r="W95" s="54">
        <v>1.491423271890411E-3</v>
      </c>
      <c r="X95" s="54">
        <v>1.7399938172054789E-3</v>
      </c>
      <c r="Y95" s="54">
        <v>1.7897079262684924E-3</v>
      </c>
      <c r="Z95" s="54">
        <v>2.187420798772603E-3</v>
      </c>
      <c r="AA95" s="54">
        <v>2.187420798772603E-3</v>
      </c>
      <c r="AB95" s="54">
        <v>1.8642790898630132E-3</v>
      </c>
      <c r="AC95" s="54">
        <v>2.1625637442410947E-3</v>
      </c>
      <c r="AD95" s="54">
        <v>2.4359913440876709E-3</v>
      </c>
      <c r="AE95" s="54">
        <v>2.0382784715835614E-3</v>
      </c>
      <c r="AF95" s="54">
        <v>2.0134214170520544E-3</v>
      </c>
      <c r="AG95" s="54">
        <v>2.2122778533041091E-3</v>
      </c>
      <c r="AH95" s="54">
        <v>2.2868490168986293E-3</v>
      </c>
      <c r="AI95" s="54">
        <v>2.6845618894027396E-3</v>
      </c>
      <c r="AJ95" s="54">
        <v>2.2868490168986293E-3</v>
      </c>
      <c r="AK95" s="54">
        <v>2.4359913440876709E-3</v>
      </c>
      <c r="AL95" s="54">
        <v>2.485705453150684E-3</v>
      </c>
      <c r="AM95" s="54">
        <v>2.485705453150684E-3</v>
      </c>
      <c r="AN95" s="54">
        <v>2.485705453150684E-3</v>
      </c>
      <c r="AO95" s="54">
        <v>2.485705453150684E-3</v>
      </c>
    </row>
    <row r="96" spans="1:41" x14ac:dyDescent="0.2">
      <c r="A96" s="52" t="s">
        <v>41</v>
      </c>
      <c r="B96" s="52">
        <v>2013</v>
      </c>
      <c r="C96" s="116" t="s">
        <v>148</v>
      </c>
      <c r="D96" s="115" t="s">
        <v>278</v>
      </c>
      <c r="E96" s="52" t="s">
        <v>40</v>
      </c>
      <c r="F96" s="52" t="s">
        <v>385</v>
      </c>
      <c r="G96" s="149" t="s">
        <v>383</v>
      </c>
      <c r="H96" s="149">
        <v>2.8188245294279997E-2</v>
      </c>
      <c r="I96" s="54">
        <v>2.6923617279168005E-2</v>
      </c>
      <c r="J96" s="54">
        <v>3.3365143531200014E-2</v>
      </c>
      <c r="K96" s="54">
        <v>2.6812125498240004E-2</v>
      </c>
      <c r="L96" s="54">
        <v>2.5326449326560002E-2</v>
      </c>
      <c r="M96" s="54">
        <v>1.9913501598912003E-2</v>
      </c>
      <c r="N96" s="54">
        <v>2.4464548838304005E-2</v>
      </c>
      <c r="O96" s="54">
        <v>2.0318568712080005E-2</v>
      </c>
      <c r="P96" s="54">
        <v>1.92919683429E-2</v>
      </c>
      <c r="Q96" s="54">
        <v>1.8452612605800004E-2</v>
      </c>
      <c r="R96" s="54">
        <v>1.8871833827520005E-2</v>
      </c>
      <c r="S96" s="54">
        <v>1.9784583397679998E-2</v>
      </c>
      <c r="T96" s="54">
        <v>1.8008814068736004E-2</v>
      </c>
      <c r="U96" s="54">
        <v>2.1274223652479999E-2</v>
      </c>
      <c r="V96" s="54">
        <v>2.1269093662560003E-2</v>
      </c>
      <c r="W96" s="54">
        <v>2.1728771850240008E-2</v>
      </c>
      <c r="X96" s="54">
        <v>2.1951631048704005E-2</v>
      </c>
      <c r="Y96" s="54">
        <v>2.0202186340761607E-2</v>
      </c>
      <c r="Z96" s="54">
        <v>2.0202186340761607E-2</v>
      </c>
      <c r="AA96" s="54">
        <v>2.3901649035264004E-2</v>
      </c>
      <c r="AB96" s="54">
        <v>2.3901649035264004E-2</v>
      </c>
      <c r="AC96" s="54">
        <v>2.3901649035264004E-2</v>
      </c>
      <c r="AD96" s="54">
        <v>2.8971695800320003E-2</v>
      </c>
      <c r="AE96" s="54">
        <v>3.1507020042765933E-2</v>
      </c>
      <c r="AF96" s="54">
        <v>3.2499913486722667E-2</v>
      </c>
      <c r="AG96" s="54">
        <v>3.6415193029017599E-2</v>
      </c>
      <c r="AH96" s="54">
        <v>3.6973343891570684E-2</v>
      </c>
      <c r="AI96" s="54">
        <v>3.8673469858893021E-2</v>
      </c>
      <c r="AJ96" s="54">
        <v>4.0134857909860773E-2</v>
      </c>
      <c r="AK96" s="54">
        <v>4.0688729875803346E-2</v>
      </c>
      <c r="AL96" s="54">
        <v>4.1815416839557938E-2</v>
      </c>
      <c r="AM96" s="54">
        <v>4.3236511947443414E-2</v>
      </c>
      <c r="AN96" s="54">
        <v>4.2457864193930051E-2</v>
      </c>
      <c r="AO96" s="54">
        <v>4.3070838419305278E-2</v>
      </c>
    </row>
    <row r="97" spans="1:41" x14ac:dyDescent="0.2">
      <c r="A97" s="52" t="s">
        <v>41</v>
      </c>
      <c r="B97" s="52">
        <v>2013</v>
      </c>
      <c r="C97" s="116" t="s">
        <v>149</v>
      </c>
      <c r="D97" s="115" t="s">
        <v>279</v>
      </c>
      <c r="E97" s="52" t="s">
        <v>40</v>
      </c>
      <c r="F97" s="52" t="s">
        <v>385</v>
      </c>
      <c r="G97" s="149" t="s">
        <v>383</v>
      </c>
      <c r="H97" s="149">
        <v>5.1771002642129464E-2</v>
      </c>
      <c r="I97" s="54">
        <v>5.7375007930616728E-2</v>
      </c>
      <c r="J97" s="54">
        <v>5.8418240138381448E-2</v>
      </c>
      <c r="K97" s="54">
        <v>6.1354079653398536E-2</v>
      </c>
      <c r="L97" s="54">
        <v>6.6960015523546912E-2</v>
      </c>
      <c r="M97" s="54">
        <v>7.1467799526432008E-2</v>
      </c>
      <c r="N97" s="54">
        <v>7.5576596262201812E-2</v>
      </c>
      <c r="O97" s="54">
        <v>7.7937726920452394E-2</v>
      </c>
      <c r="P97" s="54">
        <v>7.9164789629432741E-2</v>
      </c>
      <c r="Q97" s="54">
        <v>7.8606286881100357E-2</v>
      </c>
      <c r="R97" s="54">
        <v>8.0062351953463659E-2</v>
      </c>
      <c r="S97" s="54">
        <v>8.1368991411021843E-2</v>
      </c>
      <c r="T97" s="54">
        <v>7.9391427967456352E-2</v>
      </c>
      <c r="U97" s="54">
        <v>8.1648088151219975E-2</v>
      </c>
      <c r="V97" s="54">
        <v>8.6176931660489453E-2</v>
      </c>
      <c r="W97" s="54">
        <v>8.2585222713425444E-2</v>
      </c>
      <c r="X97" s="54">
        <v>7.9633911601322174E-2</v>
      </c>
      <c r="Y97" s="54">
        <v>6.2472123072000008E-2</v>
      </c>
      <c r="Z97" s="54">
        <v>6.2472123072000008E-2</v>
      </c>
      <c r="AA97" s="54">
        <v>7.6698448128000002E-2</v>
      </c>
      <c r="AB97" s="54">
        <v>7.6698448128000002E-2</v>
      </c>
      <c r="AC97" s="54">
        <v>7.4224304640000002E-2</v>
      </c>
      <c r="AD97" s="54">
        <v>7.4224304640000002E-2</v>
      </c>
      <c r="AE97" s="54">
        <v>6.9355338704225278E-2</v>
      </c>
      <c r="AF97" s="54">
        <v>7.8135461592623995E-2</v>
      </c>
      <c r="AG97" s="54">
        <v>7.87510068436829E-2</v>
      </c>
      <c r="AH97" s="54">
        <v>7.9366552094741791E-2</v>
      </c>
      <c r="AI97" s="54">
        <v>7.8363244987370892E-2</v>
      </c>
      <c r="AJ97" s="54">
        <v>7.7359937880000007E-2</v>
      </c>
      <c r="AK97" s="54">
        <v>8.2677628224000016E-2</v>
      </c>
      <c r="AL97" s="54">
        <v>8.8309924812206425E-2</v>
      </c>
      <c r="AM97" s="54">
        <v>8.5775556548135998E-2</v>
      </c>
      <c r="AN97" s="54">
        <v>8.4008535296092784E-2</v>
      </c>
      <c r="AO97" s="54">
        <v>8.6337675935066388E-2</v>
      </c>
    </row>
    <row r="98" spans="1:41" x14ac:dyDescent="0.2">
      <c r="A98" s="52" t="s">
        <v>41</v>
      </c>
      <c r="B98" s="52">
        <v>2013</v>
      </c>
      <c r="C98" s="116" t="s">
        <v>150</v>
      </c>
      <c r="D98" s="115" t="s">
        <v>280</v>
      </c>
      <c r="E98" s="52" t="s">
        <v>40</v>
      </c>
      <c r="F98" s="52" t="s">
        <v>385</v>
      </c>
      <c r="G98" s="149" t="s">
        <v>383</v>
      </c>
      <c r="H98" s="149">
        <v>3.4661737943040012E-2</v>
      </c>
      <c r="I98" s="54">
        <v>3.7505904783360008E-2</v>
      </c>
      <c r="J98" s="54">
        <v>3.7091464949760004E-2</v>
      </c>
      <c r="K98" s="54">
        <v>3.119404674048001E-2</v>
      </c>
      <c r="L98" s="54">
        <v>3.563912062464001E-2</v>
      </c>
      <c r="M98" s="54">
        <v>3.7103295590400001E-2</v>
      </c>
      <c r="N98" s="54">
        <v>3.6390747494400008E-2</v>
      </c>
      <c r="O98" s="54">
        <v>3.473646938112001E-2</v>
      </c>
      <c r="P98" s="54">
        <v>3.4023889136640013E-2</v>
      </c>
      <c r="Q98" s="54">
        <v>3.1996275317760003E-2</v>
      </c>
      <c r="R98" s="54">
        <v>3.0366719385600004E-2</v>
      </c>
      <c r="S98" s="54">
        <v>3.1190014402560019E-2</v>
      </c>
      <c r="T98" s="54">
        <v>2.8648934246399999E-2</v>
      </c>
      <c r="U98" s="54">
        <v>2.7763776368640004E-2</v>
      </c>
      <c r="V98" s="54">
        <v>3.3558457221120004E-2</v>
      </c>
      <c r="W98" s="54">
        <v>2.9266304471040012E-2</v>
      </c>
      <c r="X98" s="54">
        <v>2.5182694318080002E-2</v>
      </c>
      <c r="Y98" s="54">
        <v>3.0543352320000005E-2</v>
      </c>
      <c r="Z98" s="54">
        <v>3.0543352320000005E-2</v>
      </c>
      <c r="AA98" s="54">
        <v>2.007442944000001E-2</v>
      </c>
      <c r="AB98" s="54">
        <v>2.007442944000001E-2</v>
      </c>
      <c r="AC98" s="54">
        <v>2.4758462976000005E-2</v>
      </c>
      <c r="AD98" s="54">
        <v>2.806103040000001E-2</v>
      </c>
      <c r="AE98" s="54">
        <v>2.5830070556160004E-2</v>
      </c>
      <c r="AF98" s="54">
        <v>2.7296583175680008E-2</v>
      </c>
      <c r="AG98" s="54">
        <v>2.8261623596544008E-2</v>
      </c>
      <c r="AH98" s="54">
        <v>2.9226664017408008E-2</v>
      </c>
      <c r="AI98" s="54">
        <v>2.9226664017408008E-2</v>
      </c>
      <c r="AJ98" s="54">
        <v>3.1689216000000006E-2</v>
      </c>
      <c r="AK98" s="54">
        <v>2.9852160000000006E-2</v>
      </c>
      <c r="AL98" s="54">
        <v>3.1568590310399998E-2</v>
      </c>
      <c r="AM98" s="54">
        <v>3.5237558553600008E-2</v>
      </c>
      <c r="AN98" s="54">
        <v>3.4281967948800007E-2</v>
      </c>
      <c r="AO98" s="54">
        <v>3.8184334156799997E-2</v>
      </c>
    </row>
    <row r="99" spans="1:41" x14ac:dyDescent="0.2">
      <c r="A99" s="52" t="s">
        <v>41</v>
      </c>
      <c r="B99" s="52">
        <v>2013</v>
      </c>
      <c r="C99" s="116" t="s">
        <v>151</v>
      </c>
      <c r="D99" s="115" t="s">
        <v>281</v>
      </c>
      <c r="E99" s="52" t="s">
        <v>40</v>
      </c>
      <c r="F99" s="52" t="s">
        <v>385</v>
      </c>
      <c r="G99" s="149" t="s">
        <v>383</v>
      </c>
      <c r="H99" s="149">
        <v>5.0302319709272011E-3</v>
      </c>
      <c r="I99" s="54">
        <v>5.0302319709272011E-3</v>
      </c>
      <c r="J99" s="54">
        <v>5.0302319709272011E-3</v>
      </c>
      <c r="K99" s="54">
        <v>5.0302319709272011E-3</v>
      </c>
      <c r="L99" s="54">
        <v>5.0302319709272011E-3</v>
      </c>
      <c r="M99" s="54">
        <v>5.0302319709272011E-3</v>
      </c>
      <c r="N99" s="54">
        <v>5.0302319709272011E-3</v>
      </c>
      <c r="O99" s="54">
        <v>5.0302319709272011E-3</v>
      </c>
      <c r="P99" s="54">
        <v>5.0302319709272011E-3</v>
      </c>
      <c r="Q99" s="54">
        <v>5.0302319709272011E-3</v>
      </c>
      <c r="R99" s="54">
        <v>5.0302319709272011E-3</v>
      </c>
      <c r="S99" s="54">
        <v>5.0478643068306512E-3</v>
      </c>
      <c r="T99" s="54">
        <v>5.0654966427341004E-3</v>
      </c>
      <c r="U99" s="54">
        <v>5.0831289786375513E-3</v>
      </c>
      <c r="V99" s="54">
        <v>6.2860746095857378E-3</v>
      </c>
      <c r="W99" s="54">
        <v>7.4890202405339243E-3</v>
      </c>
      <c r="X99" s="54">
        <v>7.1642514357828516E-3</v>
      </c>
      <c r="Y99" s="54">
        <v>6.8394826310317789E-3</v>
      </c>
      <c r="Z99" s="54">
        <v>5.9063928418427881E-3</v>
      </c>
      <c r="AA99" s="54">
        <v>4.9733030526537946E-3</v>
      </c>
      <c r="AB99" s="54">
        <v>4.0402132634648012E-3</v>
      </c>
      <c r="AC99" s="54">
        <v>3.9677931561876E-3</v>
      </c>
      <c r="AD99" s="54">
        <v>3.8953730489104002E-3</v>
      </c>
      <c r="AE99" s="54">
        <v>3.8229529416332004E-3</v>
      </c>
      <c r="AF99" s="54">
        <v>4.0752853299911348E-3</v>
      </c>
      <c r="AG99" s="54">
        <v>4.3276177183490683E-3</v>
      </c>
      <c r="AH99" s="54">
        <v>4.579950106707001E-3</v>
      </c>
      <c r="AI99" s="54">
        <v>5.0775753626184006E-3</v>
      </c>
      <c r="AJ99" s="54">
        <v>5.5752006185298009E-3</v>
      </c>
      <c r="AK99" s="54">
        <v>6.0728258744411996E-3</v>
      </c>
      <c r="AL99" s="54">
        <v>6.5704511303526008E-3</v>
      </c>
      <c r="AM99" s="54">
        <v>6.5704511303526008E-3</v>
      </c>
      <c r="AN99" s="54">
        <v>6.5704511303526008E-3</v>
      </c>
      <c r="AO99" s="54">
        <v>6.5704511303526008E-3</v>
      </c>
    </row>
    <row r="100" spans="1:41" ht="22.5" x14ac:dyDescent="0.2">
      <c r="A100" s="52" t="s">
        <v>41</v>
      </c>
      <c r="B100" s="52">
        <v>2013</v>
      </c>
      <c r="C100" s="116" t="s">
        <v>152</v>
      </c>
      <c r="D100" s="115" t="s">
        <v>282</v>
      </c>
      <c r="E100" s="52" t="s">
        <v>40</v>
      </c>
      <c r="F100" s="52" t="s">
        <v>385</v>
      </c>
      <c r="G100" s="149" t="s">
        <v>382</v>
      </c>
      <c r="H100" s="149">
        <v>1.7344750423028393E-2</v>
      </c>
      <c r="I100" s="54">
        <v>1.3861915161188391E-2</v>
      </c>
      <c r="J100" s="54">
        <v>1.1553377502832619E-2</v>
      </c>
      <c r="K100" s="54">
        <v>1.0530099828506065E-2</v>
      </c>
      <c r="L100" s="54">
        <v>1.0218454803243146E-2</v>
      </c>
      <c r="M100" s="54">
        <v>1.0272809761114294E-2</v>
      </c>
      <c r="N100" s="54">
        <v>1.1050822810438832E-2</v>
      </c>
      <c r="O100" s="54">
        <v>1.1802537648603291E-2</v>
      </c>
      <c r="P100" s="54">
        <v>1.187984744430976E-2</v>
      </c>
      <c r="Q100" s="54">
        <v>1.1843610805728995E-2</v>
      </c>
      <c r="R100" s="54">
        <v>1.1040577270382336E-2</v>
      </c>
      <c r="S100" s="54">
        <v>1.1040577270382336E-2</v>
      </c>
      <c r="T100" s="54">
        <v>1.101038007156503E-2</v>
      </c>
      <c r="U100" s="54">
        <v>1.0986222312511187E-2</v>
      </c>
      <c r="V100" s="54">
        <v>1.0949985673930421E-2</v>
      </c>
      <c r="W100" s="54">
        <v>1.0732790212474896E-2</v>
      </c>
      <c r="X100" s="54">
        <v>1.0684455177046359E-2</v>
      </c>
      <c r="Y100" s="54">
        <v>1.0777460703474117E-2</v>
      </c>
      <c r="Z100" s="54">
        <v>1.044935050414217E-2</v>
      </c>
      <c r="AA100" s="54">
        <v>1.3088069360062304E-2</v>
      </c>
      <c r="AB100" s="54">
        <v>1.2350774653425571E-2</v>
      </c>
      <c r="AC100" s="54">
        <v>6.0160584544881523E-3</v>
      </c>
      <c r="AD100" s="54">
        <v>6.4263418015766518E-3</v>
      </c>
      <c r="AE100" s="54">
        <v>6.3901460783975924E-3</v>
      </c>
      <c r="AF100" s="54">
        <v>6.4384576977725818E-3</v>
      </c>
      <c r="AG100" s="54">
        <v>5.7483861714483801E-3</v>
      </c>
      <c r="AH100" s="54">
        <v>5.1368210266085415E-3</v>
      </c>
      <c r="AI100" s="54">
        <v>4.519216929346829E-3</v>
      </c>
      <c r="AJ100" s="54">
        <v>3.9016128320851127E-3</v>
      </c>
      <c r="AK100" s="54">
        <v>3.2840087348233985E-3</v>
      </c>
      <c r="AL100" s="54">
        <v>2.4193629986569987E-3</v>
      </c>
      <c r="AM100" s="54">
        <v>1.9492427598213815E-3</v>
      </c>
      <c r="AN100" s="54">
        <v>1.9492427598213815E-3</v>
      </c>
      <c r="AO100" s="54">
        <v>7.2467429062484498E-5</v>
      </c>
    </row>
    <row r="101" spans="1:41" ht="22.5" x14ac:dyDescent="0.2">
      <c r="A101" s="52" t="s">
        <v>41</v>
      </c>
      <c r="B101" s="52">
        <v>2013</v>
      </c>
      <c r="C101" s="116" t="s">
        <v>153</v>
      </c>
      <c r="D101" s="115" t="s">
        <v>283</v>
      </c>
      <c r="E101" s="52" t="s">
        <v>40</v>
      </c>
      <c r="F101" s="52" t="s">
        <v>385</v>
      </c>
      <c r="G101" s="149" t="s">
        <v>383</v>
      </c>
      <c r="H101" s="149">
        <v>14.59410555532437</v>
      </c>
      <c r="I101" s="54">
        <v>14.2405175231992</v>
      </c>
      <c r="J101" s="54">
        <v>13.785777920186428</v>
      </c>
      <c r="K101" s="54">
        <v>14.543087303899132</v>
      </c>
      <c r="L101" s="54">
        <v>15.57522577504057</v>
      </c>
      <c r="M101" s="54">
        <v>16.499210170196829</v>
      </c>
      <c r="N101" s="54">
        <v>16.04104626524073</v>
      </c>
      <c r="O101" s="54">
        <v>14.634081394864966</v>
      </c>
      <c r="P101" s="54">
        <v>16.621292305771711</v>
      </c>
      <c r="Q101" s="54">
        <v>17.041404136323912</v>
      </c>
      <c r="R101" s="54">
        <v>15.6824333585785</v>
      </c>
      <c r="S101" s="54">
        <v>14.184547500312098</v>
      </c>
      <c r="T101" s="54">
        <v>13.986295807914777</v>
      </c>
      <c r="U101" s="54">
        <v>14.931491637468271</v>
      </c>
      <c r="V101" s="54">
        <v>13.948228343389786</v>
      </c>
      <c r="W101" s="54">
        <v>13.5496780724897</v>
      </c>
      <c r="X101" s="54">
        <v>13.16382465149182</v>
      </c>
      <c r="Y101" s="54">
        <v>12.373211045732594</v>
      </c>
      <c r="Z101" s="54">
        <v>11.887317990096125</v>
      </c>
      <c r="AA101" s="54">
        <v>11.804422950355793</v>
      </c>
      <c r="AB101" s="54">
        <v>13.943268876867386</v>
      </c>
      <c r="AC101" s="54">
        <v>12.067736379676251</v>
      </c>
      <c r="AD101" s="54">
        <v>11.409350846822853</v>
      </c>
      <c r="AE101" s="54">
        <v>13.583474778411219</v>
      </c>
      <c r="AF101" s="54">
        <v>12.765489842287046</v>
      </c>
      <c r="AG101" s="54">
        <v>12.740673272023635</v>
      </c>
      <c r="AH101" s="54">
        <v>13.047129058299697</v>
      </c>
      <c r="AI101" s="54">
        <v>14.200964911988681</v>
      </c>
      <c r="AJ101" s="54">
        <v>15.717007265615248</v>
      </c>
      <c r="AK101" s="54">
        <v>14.134479588864384</v>
      </c>
      <c r="AL101" s="54">
        <v>14.602031467687571</v>
      </c>
      <c r="AM101" s="54">
        <v>15.357801839290914</v>
      </c>
      <c r="AN101" s="54">
        <v>13.204531521784359</v>
      </c>
      <c r="AO101" s="54">
        <v>10.794938737464109</v>
      </c>
    </row>
    <row r="102" spans="1:41" x14ac:dyDescent="0.2">
      <c r="A102" s="52" t="s">
        <v>41</v>
      </c>
      <c r="B102" s="52">
        <v>2013</v>
      </c>
      <c r="C102" s="116" t="s">
        <v>154</v>
      </c>
      <c r="D102" s="115" t="s">
        <v>284</v>
      </c>
      <c r="E102" s="52" t="s">
        <v>40</v>
      </c>
      <c r="F102" s="52" t="s">
        <v>385</v>
      </c>
      <c r="G102" s="149" t="s">
        <v>383</v>
      </c>
      <c r="H102" s="149">
        <v>6.5937522895404905</v>
      </c>
      <c r="I102" s="54">
        <v>6.6197980903632976</v>
      </c>
      <c r="J102" s="54">
        <v>6.6879959107818632</v>
      </c>
      <c r="K102" s="54">
        <v>6.6641790035639028</v>
      </c>
      <c r="L102" s="54">
        <v>6.6377763338420399</v>
      </c>
      <c r="M102" s="54">
        <v>6.6801992336952152</v>
      </c>
      <c r="N102" s="54">
        <v>6.8882723084683457</v>
      </c>
      <c r="O102" s="54">
        <v>7.0503629412164832</v>
      </c>
      <c r="P102" s="54">
        <v>7.1002974551824982</v>
      </c>
      <c r="Q102" s="54">
        <v>6.840471773388634</v>
      </c>
      <c r="R102" s="54">
        <v>6.5081059908934291</v>
      </c>
      <c r="S102" s="54">
        <v>6.5000664661143688</v>
      </c>
      <c r="T102" s="54">
        <v>6.4847059484547813</v>
      </c>
      <c r="U102" s="54">
        <v>6.4377153826363793</v>
      </c>
      <c r="V102" s="54">
        <v>6.4217087314330437</v>
      </c>
      <c r="W102" s="54">
        <v>6.3688792628231834</v>
      </c>
      <c r="X102" s="54">
        <v>6.2333613899886275</v>
      </c>
      <c r="Y102" s="54">
        <v>6.2308333780316216</v>
      </c>
      <c r="Z102" s="54">
        <v>6.1638889694270622</v>
      </c>
      <c r="AA102" s="54">
        <v>6.1307758754301656</v>
      </c>
      <c r="AB102" s="54">
        <v>6.0489033657210589</v>
      </c>
      <c r="AC102" s="54">
        <v>6.059784641728049</v>
      </c>
      <c r="AD102" s="54">
        <v>6.2453359622871716</v>
      </c>
      <c r="AE102" s="54">
        <v>6.2404897627151747</v>
      </c>
      <c r="AF102" s="54">
        <v>6.4248771893412133</v>
      </c>
      <c r="AG102" s="54">
        <v>6.5645090945327205</v>
      </c>
      <c r="AH102" s="54">
        <v>6.7856927457008416</v>
      </c>
      <c r="AI102" s="54">
        <v>6.9873468264250489</v>
      </c>
      <c r="AJ102" s="54">
        <v>6.9534906409999184</v>
      </c>
      <c r="AK102" s="54">
        <v>7.0623659211658039</v>
      </c>
      <c r="AL102" s="54">
        <v>7.0101292165418787</v>
      </c>
      <c r="AM102" s="54">
        <v>6.8948275976914761</v>
      </c>
      <c r="AN102" s="54">
        <v>6.8706203382328459</v>
      </c>
      <c r="AO102" s="54">
        <v>6.7290766742342836</v>
      </c>
    </row>
    <row r="103" spans="1:41" x14ac:dyDescent="0.2">
      <c r="A103" s="52" t="s">
        <v>41</v>
      </c>
      <c r="B103" s="52">
        <v>2013</v>
      </c>
      <c r="C103" s="116" t="s">
        <v>155</v>
      </c>
      <c r="D103" s="115" t="s">
        <v>285</v>
      </c>
      <c r="E103" s="52" t="s">
        <v>40</v>
      </c>
      <c r="F103" s="52" t="s">
        <v>385</v>
      </c>
      <c r="G103" s="149" t="s">
        <v>383</v>
      </c>
      <c r="H103" s="149">
        <v>6.3691169689151523E-3</v>
      </c>
      <c r="I103" s="54">
        <v>6.3691169689151523E-3</v>
      </c>
      <c r="J103" s="54">
        <v>6.3691169689151523E-3</v>
      </c>
      <c r="K103" s="54">
        <v>6.3691169689151523E-3</v>
      </c>
      <c r="L103" s="54">
        <v>6.3691169689151523E-3</v>
      </c>
      <c r="M103" s="54">
        <v>6.3691169689151523E-3</v>
      </c>
      <c r="N103" s="54">
        <v>6.5012334634430534E-3</v>
      </c>
      <c r="O103" s="54">
        <v>6.5012334634430534E-3</v>
      </c>
      <c r="P103" s="54">
        <v>1.6802164703924101E-2</v>
      </c>
      <c r="Q103" s="54">
        <v>1.6802164703924101E-2</v>
      </c>
      <c r="R103" s="54">
        <v>2.9154660646664724E-2</v>
      </c>
      <c r="S103" s="54">
        <v>2.9154660646664724E-2</v>
      </c>
      <c r="T103" s="54">
        <v>5.1447251050726145E-2</v>
      </c>
      <c r="U103" s="54">
        <v>5.1447251050726145E-2</v>
      </c>
      <c r="V103" s="54">
        <v>9.0654359813990254E-2</v>
      </c>
      <c r="W103" s="54">
        <v>0.11546245973950314</v>
      </c>
      <c r="X103" s="54">
        <v>0.11587222171361992</v>
      </c>
      <c r="Y103" s="54">
        <v>0.11587222171361992</v>
      </c>
      <c r="Z103" s="54">
        <v>0.12279677272308256</v>
      </c>
      <c r="AA103" s="54">
        <v>0.12734170945861595</v>
      </c>
      <c r="AB103" s="54">
        <v>0.1590376638508593</v>
      </c>
      <c r="AC103" s="54">
        <v>0.11099932462236278</v>
      </c>
      <c r="AD103" s="54">
        <v>0.13144894802546711</v>
      </c>
      <c r="AE103" s="54">
        <v>0.10002809204777163</v>
      </c>
      <c r="AF103" s="54">
        <v>8.1727314302359466E-2</v>
      </c>
      <c r="AG103" s="54">
        <v>8.983406058840665E-2</v>
      </c>
      <c r="AH103" s="54">
        <v>8.7231206358453661E-2</v>
      </c>
      <c r="AI103" s="54">
        <v>8.9430069909699969E-2</v>
      </c>
      <c r="AJ103" s="54">
        <v>8.4651437310141076E-2</v>
      </c>
      <c r="AK103" s="54">
        <v>0.1003031904623195</v>
      </c>
      <c r="AL103" s="54">
        <v>9.9635643959885153E-2</v>
      </c>
      <c r="AM103" s="54">
        <v>0.10615720777329284</v>
      </c>
      <c r="AN103" s="54">
        <v>0.10685361075277766</v>
      </c>
      <c r="AO103" s="54">
        <v>0.10242895093837127</v>
      </c>
    </row>
    <row r="104" spans="1:41" ht="22.5" x14ac:dyDescent="0.2">
      <c r="A104" s="52" t="s">
        <v>41</v>
      </c>
      <c r="B104" s="52">
        <v>2013</v>
      </c>
      <c r="C104" s="116" t="s">
        <v>156</v>
      </c>
      <c r="D104" s="115" t="s">
        <v>286</v>
      </c>
      <c r="E104" s="52" t="s">
        <v>40</v>
      </c>
      <c r="F104" s="52" t="s">
        <v>385</v>
      </c>
      <c r="G104" s="149" t="s">
        <v>383</v>
      </c>
      <c r="H104" s="149" t="s">
        <v>383</v>
      </c>
      <c r="I104" s="54" t="s">
        <v>383</v>
      </c>
      <c r="J104" s="54" t="s">
        <v>383</v>
      </c>
      <c r="K104" s="54" t="s">
        <v>383</v>
      </c>
      <c r="L104" s="54" t="s">
        <v>383</v>
      </c>
      <c r="M104" s="54" t="s">
        <v>383</v>
      </c>
      <c r="N104" s="54" t="s">
        <v>383</v>
      </c>
      <c r="O104" s="54" t="s">
        <v>383</v>
      </c>
      <c r="P104" s="54" t="s">
        <v>383</v>
      </c>
      <c r="Q104" s="54" t="s">
        <v>383</v>
      </c>
      <c r="R104" s="54" t="s">
        <v>383</v>
      </c>
      <c r="S104" s="54" t="s">
        <v>383</v>
      </c>
      <c r="T104" s="54" t="s">
        <v>383</v>
      </c>
      <c r="U104" s="54" t="s">
        <v>383</v>
      </c>
      <c r="V104" s="54" t="s">
        <v>383</v>
      </c>
      <c r="W104" s="54" t="s">
        <v>383</v>
      </c>
      <c r="X104" s="54" t="s">
        <v>383</v>
      </c>
      <c r="Y104" s="54" t="s">
        <v>383</v>
      </c>
      <c r="Z104" s="54" t="s">
        <v>383</v>
      </c>
      <c r="AA104" s="54" t="s">
        <v>383</v>
      </c>
      <c r="AB104" s="54" t="s">
        <v>383</v>
      </c>
      <c r="AC104" s="54" t="s">
        <v>383</v>
      </c>
      <c r="AD104" s="54" t="s">
        <v>383</v>
      </c>
      <c r="AE104" s="54" t="s">
        <v>383</v>
      </c>
      <c r="AF104" s="54" t="s">
        <v>383</v>
      </c>
      <c r="AG104" s="54" t="s">
        <v>383</v>
      </c>
      <c r="AH104" s="54" t="s">
        <v>383</v>
      </c>
      <c r="AI104" s="54" t="s">
        <v>383</v>
      </c>
      <c r="AJ104" s="54" t="s">
        <v>383</v>
      </c>
      <c r="AK104" s="54" t="s">
        <v>383</v>
      </c>
      <c r="AL104" s="54" t="s">
        <v>383</v>
      </c>
      <c r="AM104" s="54" t="s">
        <v>383</v>
      </c>
      <c r="AN104" s="54" t="s">
        <v>383</v>
      </c>
      <c r="AO104" s="54" t="s">
        <v>383</v>
      </c>
    </row>
    <row r="105" spans="1:41" ht="22.5" x14ac:dyDescent="0.2">
      <c r="A105" s="52" t="s">
        <v>41</v>
      </c>
      <c r="B105" s="52">
        <v>2013</v>
      </c>
      <c r="C105" s="116" t="s">
        <v>157</v>
      </c>
      <c r="D105" s="115" t="s">
        <v>287</v>
      </c>
      <c r="E105" s="52" t="s">
        <v>40</v>
      </c>
      <c r="F105" s="52" t="s">
        <v>385</v>
      </c>
      <c r="G105" s="149" t="s">
        <v>383</v>
      </c>
      <c r="H105" s="149">
        <v>11.196315646148649</v>
      </c>
      <c r="I105" s="54">
        <v>11.431086670417349</v>
      </c>
      <c r="J105" s="54">
        <v>11.678789215651447</v>
      </c>
      <c r="K105" s="54">
        <v>11.689505860458265</v>
      </c>
      <c r="L105" s="54">
        <v>11.643473753666704</v>
      </c>
      <c r="M105" s="54">
        <v>11.657662105343318</v>
      </c>
      <c r="N105" s="54">
        <v>11.97372144923615</v>
      </c>
      <c r="O105" s="54">
        <v>12.209380630993259</v>
      </c>
      <c r="P105" s="54">
        <v>12.465826735021194</v>
      </c>
      <c r="Q105" s="54">
        <v>12.215917381211627</v>
      </c>
      <c r="R105" s="54">
        <v>11.6832079574218</v>
      </c>
      <c r="S105" s="54">
        <v>11.536039325055633</v>
      </c>
      <c r="T105" s="54">
        <v>11.32286533964461</v>
      </c>
      <c r="U105" s="54">
        <v>11.356240614093414</v>
      </c>
      <c r="V105" s="54">
        <v>11.315634730705348</v>
      </c>
      <c r="W105" s="54">
        <v>10.903193061083249</v>
      </c>
      <c r="X105" s="54">
        <v>10.719728427995497</v>
      </c>
      <c r="Y105" s="54">
        <v>10.461294872369143</v>
      </c>
      <c r="Z105" s="54">
        <v>10.210609061322865</v>
      </c>
      <c r="AA105" s="54">
        <v>9.8842248091270495</v>
      </c>
      <c r="AB105" s="54">
        <v>9.5415628672729476</v>
      </c>
      <c r="AC105" s="54">
        <v>9.4062791337435421</v>
      </c>
      <c r="AD105" s="54">
        <v>9.7023547874239302</v>
      </c>
      <c r="AE105" s="54">
        <v>9.6222288270599154</v>
      </c>
      <c r="AF105" s="54">
        <v>9.6326166075811468</v>
      </c>
      <c r="AG105" s="54">
        <v>9.7884637210022216</v>
      </c>
      <c r="AH105" s="54">
        <v>10.149238482529219</v>
      </c>
      <c r="AI105" s="54">
        <v>10.367766138076748</v>
      </c>
      <c r="AJ105" s="54">
        <v>10.567894992532588</v>
      </c>
      <c r="AK105" s="54">
        <v>10.61926814065416</v>
      </c>
      <c r="AL105" s="54">
        <v>10.904309210286161</v>
      </c>
      <c r="AM105" s="54">
        <v>11.22802880507351</v>
      </c>
      <c r="AN105" s="54">
        <v>11.282175946833016</v>
      </c>
      <c r="AO105" s="54">
        <v>10.999610077131214</v>
      </c>
    </row>
    <row r="106" spans="1:41" x14ac:dyDescent="0.2">
      <c r="A106" s="52" t="s">
        <v>41</v>
      </c>
      <c r="B106" s="52">
        <v>2013</v>
      </c>
      <c r="C106" s="116" t="s">
        <v>158</v>
      </c>
      <c r="D106" s="115" t="s">
        <v>288</v>
      </c>
      <c r="E106" s="52" t="s">
        <v>40</v>
      </c>
      <c r="F106" s="52" t="s">
        <v>385</v>
      </c>
      <c r="G106" s="149" t="s">
        <v>383</v>
      </c>
      <c r="H106" s="149" t="s">
        <v>383</v>
      </c>
      <c r="I106" s="54" t="s">
        <v>383</v>
      </c>
      <c r="J106" s="54" t="s">
        <v>383</v>
      </c>
      <c r="K106" s="54" t="s">
        <v>383</v>
      </c>
      <c r="L106" s="54" t="s">
        <v>383</v>
      </c>
      <c r="M106" s="54" t="s">
        <v>383</v>
      </c>
      <c r="N106" s="54" t="s">
        <v>383</v>
      </c>
      <c r="O106" s="54" t="s">
        <v>383</v>
      </c>
      <c r="P106" s="54" t="s">
        <v>383</v>
      </c>
      <c r="Q106" s="54" t="s">
        <v>383</v>
      </c>
      <c r="R106" s="54" t="s">
        <v>383</v>
      </c>
      <c r="S106" s="54" t="s">
        <v>383</v>
      </c>
      <c r="T106" s="54" t="s">
        <v>383</v>
      </c>
      <c r="U106" s="54" t="s">
        <v>383</v>
      </c>
      <c r="V106" s="54" t="s">
        <v>383</v>
      </c>
      <c r="W106" s="54" t="s">
        <v>383</v>
      </c>
      <c r="X106" s="54" t="s">
        <v>383</v>
      </c>
      <c r="Y106" s="54" t="s">
        <v>383</v>
      </c>
      <c r="Z106" s="54" t="s">
        <v>383</v>
      </c>
      <c r="AA106" s="54" t="s">
        <v>383</v>
      </c>
      <c r="AB106" s="54" t="s">
        <v>383</v>
      </c>
      <c r="AC106" s="54" t="s">
        <v>383</v>
      </c>
      <c r="AD106" s="54" t="s">
        <v>383</v>
      </c>
      <c r="AE106" s="54" t="s">
        <v>383</v>
      </c>
      <c r="AF106" s="54" t="s">
        <v>383</v>
      </c>
      <c r="AG106" s="54" t="s">
        <v>383</v>
      </c>
      <c r="AH106" s="54" t="s">
        <v>383</v>
      </c>
      <c r="AI106" s="54" t="s">
        <v>383</v>
      </c>
      <c r="AJ106" s="54" t="s">
        <v>383</v>
      </c>
      <c r="AK106" s="54" t="s">
        <v>383</v>
      </c>
      <c r="AL106" s="54" t="s">
        <v>383</v>
      </c>
      <c r="AM106" s="54" t="s">
        <v>383</v>
      </c>
      <c r="AN106" s="54" t="s">
        <v>383</v>
      </c>
      <c r="AO106" s="54" t="s">
        <v>383</v>
      </c>
    </row>
    <row r="107" spans="1:41" x14ac:dyDescent="0.2">
      <c r="A107" s="52" t="s">
        <v>41</v>
      </c>
      <c r="B107" s="52">
        <v>2013</v>
      </c>
      <c r="C107" s="116" t="s">
        <v>159</v>
      </c>
      <c r="D107" s="115" t="s">
        <v>289</v>
      </c>
      <c r="E107" s="52" t="s">
        <v>40</v>
      </c>
      <c r="F107" s="52" t="s">
        <v>385</v>
      </c>
      <c r="G107" s="149" t="s">
        <v>383</v>
      </c>
      <c r="H107" s="149" t="s">
        <v>383</v>
      </c>
      <c r="I107" s="54" t="s">
        <v>383</v>
      </c>
      <c r="J107" s="54" t="s">
        <v>383</v>
      </c>
      <c r="K107" s="54" t="s">
        <v>383</v>
      </c>
      <c r="L107" s="54" t="s">
        <v>383</v>
      </c>
      <c r="M107" s="54" t="s">
        <v>383</v>
      </c>
      <c r="N107" s="54" t="s">
        <v>383</v>
      </c>
      <c r="O107" s="54" t="s">
        <v>383</v>
      </c>
      <c r="P107" s="54" t="s">
        <v>383</v>
      </c>
      <c r="Q107" s="54" t="s">
        <v>383</v>
      </c>
      <c r="R107" s="54" t="s">
        <v>383</v>
      </c>
      <c r="S107" s="54" t="s">
        <v>383</v>
      </c>
      <c r="T107" s="54" t="s">
        <v>383</v>
      </c>
      <c r="U107" s="54" t="s">
        <v>383</v>
      </c>
      <c r="V107" s="54" t="s">
        <v>383</v>
      </c>
      <c r="W107" s="54" t="s">
        <v>383</v>
      </c>
      <c r="X107" s="54" t="s">
        <v>383</v>
      </c>
      <c r="Y107" s="54" t="s">
        <v>383</v>
      </c>
      <c r="Z107" s="54" t="s">
        <v>383</v>
      </c>
      <c r="AA107" s="54" t="s">
        <v>383</v>
      </c>
      <c r="AB107" s="54" t="s">
        <v>383</v>
      </c>
      <c r="AC107" s="54" t="s">
        <v>383</v>
      </c>
      <c r="AD107" s="54" t="s">
        <v>383</v>
      </c>
      <c r="AE107" s="54" t="s">
        <v>383</v>
      </c>
      <c r="AF107" s="54" t="s">
        <v>383</v>
      </c>
      <c r="AG107" s="54" t="s">
        <v>383</v>
      </c>
      <c r="AH107" s="54" t="s">
        <v>383</v>
      </c>
      <c r="AI107" s="54" t="s">
        <v>383</v>
      </c>
      <c r="AJ107" s="54" t="s">
        <v>383</v>
      </c>
      <c r="AK107" s="54" t="s">
        <v>383</v>
      </c>
      <c r="AL107" s="54" t="s">
        <v>383</v>
      </c>
      <c r="AM107" s="54" t="s">
        <v>383</v>
      </c>
      <c r="AN107" s="54" t="s">
        <v>383</v>
      </c>
      <c r="AO107" s="54" t="s">
        <v>383</v>
      </c>
    </row>
    <row r="108" spans="1:41" ht="33.75" x14ac:dyDescent="0.2">
      <c r="A108" s="52" t="s">
        <v>41</v>
      </c>
      <c r="B108" s="52">
        <v>2013</v>
      </c>
      <c r="C108" s="116" t="s">
        <v>160</v>
      </c>
      <c r="D108" s="115" t="s">
        <v>290</v>
      </c>
      <c r="E108" s="52" t="s">
        <v>40</v>
      </c>
      <c r="F108" s="52" t="s">
        <v>385</v>
      </c>
      <c r="G108" s="149" t="s">
        <v>384</v>
      </c>
      <c r="H108" s="149" t="s">
        <v>384</v>
      </c>
      <c r="I108" s="54" t="s">
        <v>384</v>
      </c>
      <c r="J108" s="54" t="s">
        <v>384</v>
      </c>
      <c r="K108" s="54" t="s">
        <v>384</v>
      </c>
      <c r="L108" s="54" t="s">
        <v>384</v>
      </c>
      <c r="M108" s="54" t="s">
        <v>384</v>
      </c>
      <c r="N108" s="54" t="s">
        <v>384</v>
      </c>
      <c r="O108" s="54" t="s">
        <v>384</v>
      </c>
      <c r="P108" s="54" t="s">
        <v>384</v>
      </c>
      <c r="Q108" s="54" t="s">
        <v>384</v>
      </c>
      <c r="R108" s="54" t="s">
        <v>384</v>
      </c>
      <c r="S108" s="54" t="s">
        <v>384</v>
      </c>
      <c r="T108" s="54" t="s">
        <v>384</v>
      </c>
      <c r="U108" s="54" t="s">
        <v>384</v>
      </c>
      <c r="V108" s="54" t="s">
        <v>384</v>
      </c>
      <c r="W108" s="54" t="s">
        <v>384</v>
      </c>
      <c r="X108" s="54" t="s">
        <v>384</v>
      </c>
      <c r="Y108" s="54" t="s">
        <v>384</v>
      </c>
      <c r="Z108" s="54" t="s">
        <v>384</v>
      </c>
      <c r="AA108" s="54" t="s">
        <v>384</v>
      </c>
      <c r="AB108" s="54" t="s">
        <v>384</v>
      </c>
      <c r="AC108" s="54" t="s">
        <v>384</v>
      </c>
      <c r="AD108" s="54" t="s">
        <v>384</v>
      </c>
      <c r="AE108" s="54" t="s">
        <v>384</v>
      </c>
      <c r="AF108" s="54" t="s">
        <v>384</v>
      </c>
      <c r="AG108" s="54" t="s">
        <v>384</v>
      </c>
      <c r="AH108" s="54" t="s">
        <v>384</v>
      </c>
      <c r="AI108" s="54" t="s">
        <v>384</v>
      </c>
      <c r="AJ108" s="54" t="s">
        <v>384</v>
      </c>
      <c r="AK108" s="54" t="s">
        <v>384</v>
      </c>
      <c r="AL108" s="54" t="s">
        <v>384</v>
      </c>
      <c r="AM108" s="54" t="s">
        <v>384</v>
      </c>
      <c r="AN108" s="54" t="s">
        <v>384</v>
      </c>
      <c r="AO108" s="54" t="s">
        <v>384</v>
      </c>
    </row>
    <row r="109" spans="1:41" ht="22.5" x14ac:dyDescent="0.2">
      <c r="A109" s="52" t="s">
        <v>41</v>
      </c>
      <c r="B109" s="52">
        <v>2013</v>
      </c>
      <c r="C109" s="116" t="s">
        <v>161</v>
      </c>
      <c r="D109" s="115" t="s">
        <v>291</v>
      </c>
      <c r="E109" s="52" t="s">
        <v>40</v>
      </c>
      <c r="F109" s="52" t="s">
        <v>385</v>
      </c>
      <c r="G109" s="149" t="s">
        <v>384</v>
      </c>
      <c r="H109" s="149" t="s">
        <v>384</v>
      </c>
      <c r="I109" s="54" t="s">
        <v>384</v>
      </c>
      <c r="J109" s="54" t="s">
        <v>384</v>
      </c>
      <c r="K109" s="54" t="s">
        <v>384</v>
      </c>
      <c r="L109" s="54" t="s">
        <v>384</v>
      </c>
      <c r="M109" s="54" t="s">
        <v>384</v>
      </c>
      <c r="N109" s="54" t="s">
        <v>384</v>
      </c>
      <c r="O109" s="54" t="s">
        <v>384</v>
      </c>
      <c r="P109" s="54" t="s">
        <v>384</v>
      </c>
      <c r="Q109" s="54" t="s">
        <v>384</v>
      </c>
      <c r="R109" s="54" t="s">
        <v>384</v>
      </c>
      <c r="S109" s="54" t="s">
        <v>384</v>
      </c>
      <c r="T109" s="54" t="s">
        <v>384</v>
      </c>
      <c r="U109" s="54" t="s">
        <v>384</v>
      </c>
      <c r="V109" s="54" t="s">
        <v>384</v>
      </c>
      <c r="W109" s="54" t="s">
        <v>384</v>
      </c>
      <c r="X109" s="54" t="s">
        <v>384</v>
      </c>
      <c r="Y109" s="54" t="s">
        <v>384</v>
      </c>
      <c r="Z109" s="54" t="s">
        <v>384</v>
      </c>
      <c r="AA109" s="54" t="s">
        <v>384</v>
      </c>
      <c r="AB109" s="54" t="s">
        <v>384</v>
      </c>
      <c r="AC109" s="54" t="s">
        <v>384</v>
      </c>
      <c r="AD109" s="54" t="s">
        <v>384</v>
      </c>
      <c r="AE109" s="54" t="s">
        <v>384</v>
      </c>
      <c r="AF109" s="54" t="s">
        <v>384</v>
      </c>
      <c r="AG109" s="54" t="s">
        <v>384</v>
      </c>
      <c r="AH109" s="54" t="s">
        <v>384</v>
      </c>
      <c r="AI109" s="54" t="s">
        <v>384</v>
      </c>
      <c r="AJ109" s="54" t="s">
        <v>384</v>
      </c>
      <c r="AK109" s="54" t="s">
        <v>384</v>
      </c>
      <c r="AL109" s="54" t="s">
        <v>384</v>
      </c>
      <c r="AM109" s="54" t="s">
        <v>384</v>
      </c>
      <c r="AN109" s="54" t="s">
        <v>384</v>
      </c>
      <c r="AO109" s="54" t="s">
        <v>384</v>
      </c>
    </row>
    <row r="110" spans="1:41" x14ac:dyDescent="0.2">
      <c r="A110" s="52" t="s">
        <v>41</v>
      </c>
      <c r="B110" s="52">
        <v>2013</v>
      </c>
      <c r="C110" s="116" t="s">
        <v>162</v>
      </c>
      <c r="D110" s="115" t="s">
        <v>292</v>
      </c>
      <c r="E110" s="52" t="s">
        <v>40</v>
      </c>
      <c r="F110" s="52" t="s">
        <v>385</v>
      </c>
      <c r="G110" s="149" t="s">
        <v>383</v>
      </c>
      <c r="H110" s="149" t="s">
        <v>383</v>
      </c>
      <c r="I110" s="54" t="s">
        <v>383</v>
      </c>
      <c r="J110" s="54" t="s">
        <v>383</v>
      </c>
      <c r="K110" s="54" t="s">
        <v>383</v>
      </c>
      <c r="L110" s="54" t="s">
        <v>383</v>
      </c>
      <c r="M110" s="54" t="s">
        <v>383</v>
      </c>
      <c r="N110" s="54" t="s">
        <v>383</v>
      </c>
      <c r="O110" s="54" t="s">
        <v>383</v>
      </c>
      <c r="P110" s="54" t="s">
        <v>383</v>
      </c>
      <c r="Q110" s="54" t="s">
        <v>383</v>
      </c>
      <c r="R110" s="54" t="s">
        <v>383</v>
      </c>
      <c r="S110" s="54" t="s">
        <v>383</v>
      </c>
      <c r="T110" s="54" t="s">
        <v>383</v>
      </c>
      <c r="U110" s="54" t="s">
        <v>383</v>
      </c>
      <c r="V110" s="54" t="s">
        <v>383</v>
      </c>
      <c r="W110" s="54" t="s">
        <v>383</v>
      </c>
      <c r="X110" s="54" t="s">
        <v>383</v>
      </c>
      <c r="Y110" s="54" t="s">
        <v>383</v>
      </c>
      <c r="Z110" s="54" t="s">
        <v>383</v>
      </c>
      <c r="AA110" s="54" t="s">
        <v>383</v>
      </c>
      <c r="AB110" s="54" t="s">
        <v>383</v>
      </c>
      <c r="AC110" s="54" t="s">
        <v>383</v>
      </c>
      <c r="AD110" s="54" t="s">
        <v>383</v>
      </c>
      <c r="AE110" s="54" t="s">
        <v>383</v>
      </c>
      <c r="AF110" s="54" t="s">
        <v>383</v>
      </c>
      <c r="AG110" s="54" t="s">
        <v>383</v>
      </c>
      <c r="AH110" s="54" t="s">
        <v>383</v>
      </c>
      <c r="AI110" s="54" t="s">
        <v>383</v>
      </c>
      <c r="AJ110" s="54" t="s">
        <v>383</v>
      </c>
      <c r="AK110" s="54" t="s">
        <v>383</v>
      </c>
      <c r="AL110" s="54" t="s">
        <v>383</v>
      </c>
      <c r="AM110" s="54" t="s">
        <v>383</v>
      </c>
      <c r="AN110" s="54" t="s">
        <v>383</v>
      </c>
      <c r="AO110" s="54" t="s">
        <v>383</v>
      </c>
    </row>
    <row r="111" spans="1:41" x14ac:dyDescent="0.2">
      <c r="A111" s="52" t="s">
        <v>41</v>
      </c>
      <c r="B111" s="52">
        <v>2013</v>
      </c>
      <c r="C111" s="116" t="s">
        <v>163</v>
      </c>
      <c r="D111" s="115" t="s">
        <v>293</v>
      </c>
      <c r="E111" s="52" t="s">
        <v>40</v>
      </c>
      <c r="F111" s="52" t="s">
        <v>385</v>
      </c>
      <c r="G111" s="149" t="s">
        <v>383</v>
      </c>
      <c r="H111" s="149" t="s">
        <v>383</v>
      </c>
      <c r="I111" s="54" t="s">
        <v>383</v>
      </c>
      <c r="J111" s="54" t="s">
        <v>383</v>
      </c>
      <c r="K111" s="54" t="s">
        <v>383</v>
      </c>
      <c r="L111" s="54" t="s">
        <v>383</v>
      </c>
      <c r="M111" s="54" t="s">
        <v>383</v>
      </c>
      <c r="N111" s="54" t="s">
        <v>383</v>
      </c>
      <c r="O111" s="54" t="s">
        <v>383</v>
      </c>
      <c r="P111" s="54" t="s">
        <v>383</v>
      </c>
      <c r="Q111" s="54" t="s">
        <v>383</v>
      </c>
      <c r="R111" s="54" t="s">
        <v>383</v>
      </c>
      <c r="S111" s="54" t="s">
        <v>383</v>
      </c>
      <c r="T111" s="54" t="s">
        <v>383</v>
      </c>
      <c r="U111" s="54" t="s">
        <v>383</v>
      </c>
      <c r="V111" s="54" t="s">
        <v>383</v>
      </c>
      <c r="W111" s="54" t="s">
        <v>383</v>
      </c>
      <c r="X111" s="54" t="s">
        <v>383</v>
      </c>
      <c r="Y111" s="54" t="s">
        <v>383</v>
      </c>
      <c r="Z111" s="54" t="s">
        <v>383</v>
      </c>
      <c r="AA111" s="54" t="s">
        <v>383</v>
      </c>
      <c r="AB111" s="54" t="s">
        <v>383</v>
      </c>
      <c r="AC111" s="54" t="s">
        <v>383</v>
      </c>
      <c r="AD111" s="54" t="s">
        <v>383</v>
      </c>
      <c r="AE111" s="54" t="s">
        <v>383</v>
      </c>
      <c r="AF111" s="54" t="s">
        <v>383</v>
      </c>
      <c r="AG111" s="54" t="s">
        <v>383</v>
      </c>
      <c r="AH111" s="54" t="s">
        <v>383</v>
      </c>
      <c r="AI111" s="54" t="s">
        <v>383</v>
      </c>
      <c r="AJ111" s="54" t="s">
        <v>383</v>
      </c>
      <c r="AK111" s="54" t="s">
        <v>383</v>
      </c>
      <c r="AL111" s="54" t="s">
        <v>383</v>
      </c>
      <c r="AM111" s="54" t="s">
        <v>383</v>
      </c>
      <c r="AN111" s="54" t="s">
        <v>383</v>
      </c>
      <c r="AO111" s="54" t="s">
        <v>383</v>
      </c>
    </row>
    <row r="112" spans="1:41" x14ac:dyDescent="0.2">
      <c r="A112" s="52" t="s">
        <v>41</v>
      </c>
      <c r="B112" s="52">
        <v>2013</v>
      </c>
      <c r="C112" s="116" t="s">
        <v>164</v>
      </c>
      <c r="D112" s="115" t="s">
        <v>294</v>
      </c>
      <c r="E112" s="52" t="s">
        <v>40</v>
      </c>
      <c r="F112" s="52" t="s">
        <v>385</v>
      </c>
      <c r="G112" s="149" t="s">
        <v>382</v>
      </c>
      <c r="H112" s="149" t="s">
        <v>382</v>
      </c>
      <c r="I112" s="54" t="s">
        <v>382</v>
      </c>
      <c r="J112" s="54" t="s">
        <v>382</v>
      </c>
      <c r="K112" s="54" t="s">
        <v>382</v>
      </c>
      <c r="L112" s="54" t="s">
        <v>382</v>
      </c>
      <c r="M112" s="54" t="s">
        <v>382</v>
      </c>
      <c r="N112" s="54" t="s">
        <v>382</v>
      </c>
      <c r="O112" s="54" t="s">
        <v>382</v>
      </c>
      <c r="P112" s="54" t="s">
        <v>382</v>
      </c>
      <c r="Q112" s="54" t="s">
        <v>382</v>
      </c>
      <c r="R112" s="54" t="s">
        <v>382</v>
      </c>
      <c r="S112" s="54" t="s">
        <v>382</v>
      </c>
      <c r="T112" s="54" t="s">
        <v>382</v>
      </c>
      <c r="U112" s="54" t="s">
        <v>382</v>
      </c>
      <c r="V112" s="54" t="s">
        <v>382</v>
      </c>
      <c r="W112" s="54" t="s">
        <v>382</v>
      </c>
      <c r="X112" s="54" t="s">
        <v>382</v>
      </c>
      <c r="Y112" s="54" t="s">
        <v>382</v>
      </c>
      <c r="Z112" s="54" t="s">
        <v>382</v>
      </c>
      <c r="AA112" s="54" t="s">
        <v>382</v>
      </c>
      <c r="AB112" s="54" t="s">
        <v>382</v>
      </c>
      <c r="AC112" s="54" t="s">
        <v>382</v>
      </c>
      <c r="AD112" s="54" t="s">
        <v>382</v>
      </c>
      <c r="AE112" s="54" t="s">
        <v>382</v>
      </c>
      <c r="AF112" s="54" t="s">
        <v>382</v>
      </c>
      <c r="AG112" s="54" t="s">
        <v>382</v>
      </c>
      <c r="AH112" s="54" t="s">
        <v>382</v>
      </c>
      <c r="AI112" s="54" t="s">
        <v>382</v>
      </c>
      <c r="AJ112" s="54" t="s">
        <v>382</v>
      </c>
      <c r="AK112" s="54" t="s">
        <v>382</v>
      </c>
      <c r="AL112" s="54" t="s">
        <v>382</v>
      </c>
      <c r="AM112" s="54" t="s">
        <v>382</v>
      </c>
      <c r="AN112" s="54" t="s">
        <v>382</v>
      </c>
      <c r="AO112" s="54" t="s">
        <v>382</v>
      </c>
    </row>
    <row r="113" spans="1:41" ht="22.5" x14ac:dyDescent="0.2">
      <c r="A113" s="52" t="s">
        <v>41</v>
      </c>
      <c r="B113" s="52">
        <v>2013</v>
      </c>
      <c r="C113" s="116" t="s">
        <v>165</v>
      </c>
      <c r="D113" s="115" t="s">
        <v>295</v>
      </c>
      <c r="E113" s="52" t="s">
        <v>40</v>
      </c>
      <c r="F113" s="52" t="s">
        <v>385</v>
      </c>
      <c r="G113" s="149" t="s">
        <v>382</v>
      </c>
      <c r="H113" s="149" t="s">
        <v>382</v>
      </c>
      <c r="I113" s="54" t="s">
        <v>382</v>
      </c>
      <c r="J113" s="54" t="s">
        <v>382</v>
      </c>
      <c r="K113" s="54" t="s">
        <v>382</v>
      </c>
      <c r="L113" s="54" t="s">
        <v>382</v>
      </c>
      <c r="M113" s="54" t="s">
        <v>382</v>
      </c>
      <c r="N113" s="54" t="s">
        <v>382</v>
      </c>
      <c r="O113" s="54" t="s">
        <v>382</v>
      </c>
      <c r="P113" s="54" t="s">
        <v>382</v>
      </c>
      <c r="Q113" s="54" t="s">
        <v>382</v>
      </c>
      <c r="R113" s="54" t="s">
        <v>382</v>
      </c>
      <c r="S113" s="54" t="s">
        <v>382</v>
      </c>
      <c r="T113" s="54" t="s">
        <v>382</v>
      </c>
      <c r="U113" s="54" t="s">
        <v>382</v>
      </c>
      <c r="V113" s="54" t="s">
        <v>382</v>
      </c>
      <c r="W113" s="54" t="s">
        <v>382</v>
      </c>
      <c r="X113" s="54" t="s">
        <v>382</v>
      </c>
      <c r="Y113" s="54" t="s">
        <v>382</v>
      </c>
      <c r="Z113" s="54" t="s">
        <v>382</v>
      </c>
      <c r="AA113" s="54" t="s">
        <v>382</v>
      </c>
      <c r="AB113" s="54" t="s">
        <v>382</v>
      </c>
      <c r="AC113" s="54" t="s">
        <v>382</v>
      </c>
      <c r="AD113" s="54" t="s">
        <v>382</v>
      </c>
      <c r="AE113" s="54" t="s">
        <v>382</v>
      </c>
      <c r="AF113" s="54" t="s">
        <v>382</v>
      </c>
      <c r="AG113" s="54" t="s">
        <v>382</v>
      </c>
      <c r="AH113" s="54" t="s">
        <v>382</v>
      </c>
      <c r="AI113" s="54" t="s">
        <v>382</v>
      </c>
      <c r="AJ113" s="54" t="s">
        <v>382</v>
      </c>
      <c r="AK113" s="54" t="s">
        <v>382</v>
      </c>
      <c r="AL113" s="54" t="s">
        <v>382</v>
      </c>
      <c r="AM113" s="54" t="s">
        <v>382</v>
      </c>
      <c r="AN113" s="54" t="s">
        <v>382</v>
      </c>
      <c r="AO113" s="54" t="s">
        <v>382</v>
      </c>
    </row>
    <row r="114" spans="1:41" ht="22.5" x14ac:dyDescent="0.2">
      <c r="A114" s="52" t="s">
        <v>41</v>
      </c>
      <c r="B114" s="52">
        <v>2013</v>
      </c>
      <c r="C114" s="116" t="s">
        <v>166</v>
      </c>
      <c r="D114" s="115" t="s">
        <v>296</v>
      </c>
      <c r="E114" s="52" t="s">
        <v>40</v>
      </c>
      <c r="F114" s="52" t="s">
        <v>385</v>
      </c>
      <c r="G114" s="149" t="s">
        <v>384</v>
      </c>
      <c r="H114" s="149" t="s">
        <v>384</v>
      </c>
      <c r="I114" s="54" t="s">
        <v>384</v>
      </c>
      <c r="J114" s="54" t="s">
        <v>384</v>
      </c>
      <c r="K114" s="54" t="s">
        <v>384</v>
      </c>
      <c r="L114" s="54" t="s">
        <v>384</v>
      </c>
      <c r="M114" s="54" t="s">
        <v>384</v>
      </c>
      <c r="N114" s="54" t="s">
        <v>384</v>
      </c>
      <c r="O114" s="54" t="s">
        <v>384</v>
      </c>
      <c r="P114" s="54" t="s">
        <v>384</v>
      </c>
      <c r="Q114" s="54" t="s">
        <v>384</v>
      </c>
      <c r="R114" s="54" t="s">
        <v>384</v>
      </c>
      <c r="S114" s="54" t="s">
        <v>384</v>
      </c>
      <c r="T114" s="54" t="s">
        <v>384</v>
      </c>
      <c r="U114" s="54" t="s">
        <v>384</v>
      </c>
      <c r="V114" s="54" t="s">
        <v>384</v>
      </c>
      <c r="W114" s="54" t="s">
        <v>384</v>
      </c>
      <c r="X114" s="54" t="s">
        <v>384</v>
      </c>
      <c r="Y114" s="54" t="s">
        <v>384</v>
      </c>
      <c r="Z114" s="54" t="s">
        <v>384</v>
      </c>
      <c r="AA114" s="54" t="s">
        <v>384</v>
      </c>
      <c r="AB114" s="54" t="s">
        <v>384</v>
      </c>
      <c r="AC114" s="54" t="s">
        <v>384</v>
      </c>
      <c r="AD114" s="54" t="s">
        <v>384</v>
      </c>
      <c r="AE114" s="54" t="s">
        <v>384</v>
      </c>
      <c r="AF114" s="54" t="s">
        <v>384</v>
      </c>
      <c r="AG114" s="54" t="s">
        <v>384</v>
      </c>
      <c r="AH114" s="54" t="s">
        <v>384</v>
      </c>
      <c r="AI114" s="54" t="s">
        <v>384</v>
      </c>
      <c r="AJ114" s="54" t="s">
        <v>384</v>
      </c>
      <c r="AK114" s="54" t="s">
        <v>384</v>
      </c>
      <c r="AL114" s="54" t="s">
        <v>384</v>
      </c>
      <c r="AM114" s="54" t="s">
        <v>384</v>
      </c>
      <c r="AN114" s="54" t="s">
        <v>384</v>
      </c>
      <c r="AO114" s="54" t="s">
        <v>384</v>
      </c>
    </row>
    <row r="115" spans="1:41" ht="22.5" x14ac:dyDescent="0.2">
      <c r="A115" s="52" t="s">
        <v>41</v>
      </c>
      <c r="B115" s="52">
        <v>2013</v>
      </c>
      <c r="C115" s="116" t="s">
        <v>167</v>
      </c>
      <c r="D115" s="115" t="s">
        <v>297</v>
      </c>
      <c r="E115" s="52" t="s">
        <v>40</v>
      </c>
      <c r="F115" s="52" t="s">
        <v>385</v>
      </c>
      <c r="G115" s="149" t="s">
        <v>384</v>
      </c>
      <c r="H115" s="149" t="s">
        <v>384</v>
      </c>
      <c r="I115" s="54" t="s">
        <v>384</v>
      </c>
      <c r="J115" s="54" t="s">
        <v>384</v>
      </c>
      <c r="K115" s="54" t="s">
        <v>384</v>
      </c>
      <c r="L115" s="54" t="s">
        <v>384</v>
      </c>
      <c r="M115" s="54" t="s">
        <v>384</v>
      </c>
      <c r="N115" s="54" t="s">
        <v>384</v>
      </c>
      <c r="O115" s="54" t="s">
        <v>384</v>
      </c>
      <c r="P115" s="54" t="s">
        <v>384</v>
      </c>
      <c r="Q115" s="54" t="s">
        <v>384</v>
      </c>
      <c r="R115" s="54" t="s">
        <v>384</v>
      </c>
      <c r="S115" s="54" t="s">
        <v>384</v>
      </c>
      <c r="T115" s="54" t="s">
        <v>384</v>
      </c>
      <c r="U115" s="54" t="s">
        <v>384</v>
      </c>
      <c r="V115" s="54" t="s">
        <v>384</v>
      </c>
      <c r="W115" s="54" t="s">
        <v>384</v>
      </c>
      <c r="X115" s="54" t="s">
        <v>384</v>
      </c>
      <c r="Y115" s="54" t="s">
        <v>384</v>
      </c>
      <c r="Z115" s="54" t="s">
        <v>384</v>
      </c>
      <c r="AA115" s="54" t="s">
        <v>384</v>
      </c>
      <c r="AB115" s="54" t="s">
        <v>384</v>
      </c>
      <c r="AC115" s="54" t="s">
        <v>384</v>
      </c>
      <c r="AD115" s="54" t="s">
        <v>384</v>
      </c>
      <c r="AE115" s="54" t="s">
        <v>384</v>
      </c>
      <c r="AF115" s="54" t="s">
        <v>384</v>
      </c>
      <c r="AG115" s="54" t="s">
        <v>384</v>
      </c>
      <c r="AH115" s="54" t="s">
        <v>384</v>
      </c>
      <c r="AI115" s="54" t="s">
        <v>384</v>
      </c>
      <c r="AJ115" s="54" t="s">
        <v>384</v>
      </c>
      <c r="AK115" s="54" t="s">
        <v>384</v>
      </c>
      <c r="AL115" s="54" t="s">
        <v>384</v>
      </c>
      <c r="AM115" s="54" t="s">
        <v>384</v>
      </c>
      <c r="AN115" s="54" t="s">
        <v>384</v>
      </c>
      <c r="AO115" s="54" t="s">
        <v>384</v>
      </c>
    </row>
    <row r="116" spans="1:41" ht="22.5" x14ac:dyDescent="0.2">
      <c r="A116" s="52" t="s">
        <v>41</v>
      </c>
      <c r="B116" s="52">
        <v>2013</v>
      </c>
      <c r="C116" s="116" t="s">
        <v>168</v>
      </c>
      <c r="D116" s="115" t="s">
        <v>298</v>
      </c>
      <c r="E116" s="52" t="s">
        <v>40</v>
      </c>
      <c r="F116" s="52" t="s">
        <v>385</v>
      </c>
      <c r="G116" s="149" t="s">
        <v>384</v>
      </c>
      <c r="H116" s="149" t="s">
        <v>384</v>
      </c>
      <c r="I116" s="54" t="s">
        <v>384</v>
      </c>
      <c r="J116" s="54" t="s">
        <v>384</v>
      </c>
      <c r="K116" s="54" t="s">
        <v>384</v>
      </c>
      <c r="L116" s="54" t="s">
        <v>384</v>
      </c>
      <c r="M116" s="54" t="s">
        <v>384</v>
      </c>
      <c r="N116" s="54" t="s">
        <v>384</v>
      </c>
      <c r="O116" s="54" t="s">
        <v>384</v>
      </c>
      <c r="P116" s="54" t="s">
        <v>384</v>
      </c>
      <c r="Q116" s="54" t="s">
        <v>384</v>
      </c>
      <c r="R116" s="54" t="s">
        <v>384</v>
      </c>
      <c r="S116" s="54" t="s">
        <v>384</v>
      </c>
      <c r="T116" s="54" t="s">
        <v>384</v>
      </c>
      <c r="U116" s="54" t="s">
        <v>384</v>
      </c>
      <c r="V116" s="54" t="s">
        <v>384</v>
      </c>
      <c r="W116" s="54" t="s">
        <v>384</v>
      </c>
      <c r="X116" s="54" t="s">
        <v>384</v>
      </c>
      <c r="Y116" s="54" t="s">
        <v>384</v>
      </c>
      <c r="Z116" s="54" t="s">
        <v>384</v>
      </c>
      <c r="AA116" s="54" t="s">
        <v>384</v>
      </c>
      <c r="AB116" s="54" t="s">
        <v>384</v>
      </c>
      <c r="AC116" s="54" t="s">
        <v>384</v>
      </c>
      <c r="AD116" s="54" t="s">
        <v>384</v>
      </c>
      <c r="AE116" s="54" t="s">
        <v>384</v>
      </c>
      <c r="AF116" s="54" t="s">
        <v>384</v>
      </c>
      <c r="AG116" s="54" t="s">
        <v>384</v>
      </c>
      <c r="AH116" s="54" t="s">
        <v>384</v>
      </c>
      <c r="AI116" s="54" t="s">
        <v>384</v>
      </c>
      <c r="AJ116" s="54" t="s">
        <v>384</v>
      </c>
      <c r="AK116" s="54" t="s">
        <v>384</v>
      </c>
      <c r="AL116" s="54" t="s">
        <v>384</v>
      </c>
      <c r="AM116" s="54" t="s">
        <v>384</v>
      </c>
      <c r="AN116" s="54" t="s">
        <v>384</v>
      </c>
      <c r="AO116" s="54" t="s">
        <v>384</v>
      </c>
    </row>
    <row r="117" spans="1:41" x14ac:dyDescent="0.2">
      <c r="A117" s="52" t="s">
        <v>41</v>
      </c>
      <c r="B117" s="52">
        <v>2013</v>
      </c>
      <c r="C117" s="116" t="s">
        <v>169</v>
      </c>
      <c r="D117" s="115" t="s">
        <v>299</v>
      </c>
      <c r="E117" s="52" t="s">
        <v>40</v>
      </c>
      <c r="F117" s="52" t="s">
        <v>385</v>
      </c>
      <c r="G117" s="149" t="s">
        <v>382</v>
      </c>
      <c r="H117" s="149" t="s">
        <v>382</v>
      </c>
      <c r="I117" s="54" t="s">
        <v>382</v>
      </c>
      <c r="J117" s="54" t="s">
        <v>382</v>
      </c>
      <c r="K117" s="54" t="s">
        <v>382</v>
      </c>
      <c r="L117" s="54" t="s">
        <v>382</v>
      </c>
      <c r="M117" s="54" t="s">
        <v>382</v>
      </c>
      <c r="N117" s="54" t="s">
        <v>382</v>
      </c>
      <c r="O117" s="54" t="s">
        <v>382</v>
      </c>
      <c r="P117" s="54" t="s">
        <v>382</v>
      </c>
      <c r="Q117" s="54" t="s">
        <v>382</v>
      </c>
      <c r="R117" s="54" t="s">
        <v>382</v>
      </c>
      <c r="S117" s="54" t="s">
        <v>382</v>
      </c>
      <c r="T117" s="54" t="s">
        <v>382</v>
      </c>
      <c r="U117" s="54" t="s">
        <v>382</v>
      </c>
      <c r="V117" s="54" t="s">
        <v>382</v>
      </c>
      <c r="W117" s="54" t="s">
        <v>382</v>
      </c>
      <c r="X117" s="54" t="s">
        <v>382</v>
      </c>
      <c r="Y117" s="54" t="s">
        <v>382</v>
      </c>
      <c r="Z117" s="54" t="s">
        <v>382</v>
      </c>
      <c r="AA117" s="54" t="s">
        <v>382</v>
      </c>
      <c r="AB117" s="54" t="s">
        <v>382</v>
      </c>
      <c r="AC117" s="54" t="s">
        <v>382</v>
      </c>
      <c r="AD117" s="54" t="s">
        <v>382</v>
      </c>
      <c r="AE117" s="54" t="s">
        <v>382</v>
      </c>
      <c r="AF117" s="54" t="s">
        <v>382</v>
      </c>
      <c r="AG117" s="54" t="s">
        <v>382</v>
      </c>
      <c r="AH117" s="54" t="s">
        <v>382</v>
      </c>
      <c r="AI117" s="54" t="s">
        <v>382</v>
      </c>
      <c r="AJ117" s="54" t="s">
        <v>382</v>
      </c>
      <c r="AK117" s="54" t="s">
        <v>382</v>
      </c>
      <c r="AL117" s="54" t="s">
        <v>382</v>
      </c>
      <c r="AM117" s="54" t="s">
        <v>382</v>
      </c>
      <c r="AN117" s="54" t="s">
        <v>382</v>
      </c>
      <c r="AO117" s="54" t="s">
        <v>382</v>
      </c>
    </row>
    <row r="118" spans="1:41" x14ac:dyDescent="0.2">
      <c r="A118" s="52" t="s">
        <v>41</v>
      </c>
      <c r="B118" s="52">
        <v>2013</v>
      </c>
      <c r="C118" s="116" t="s">
        <v>170</v>
      </c>
      <c r="D118" s="115" t="s">
        <v>300</v>
      </c>
      <c r="E118" s="52" t="s">
        <v>40</v>
      </c>
      <c r="F118" s="52" t="s">
        <v>385</v>
      </c>
      <c r="G118" s="149" t="s">
        <v>382</v>
      </c>
      <c r="H118" s="149">
        <v>2.3563079999999997E-2</v>
      </c>
      <c r="I118" s="54">
        <v>2.3563079999999997E-2</v>
      </c>
      <c r="J118" s="54">
        <v>2.3563079999999997E-2</v>
      </c>
      <c r="K118" s="54">
        <v>2.3563079999999997E-2</v>
      </c>
      <c r="L118" s="54">
        <v>2.3563079999999997E-2</v>
      </c>
      <c r="M118" s="54">
        <v>2.3563079999999997E-2</v>
      </c>
      <c r="N118" s="54">
        <v>2.3563079999999997E-2</v>
      </c>
      <c r="O118" s="54">
        <v>1.9559340000000001E-2</v>
      </c>
      <c r="P118" s="54">
        <v>1.5555600000000001E-2</v>
      </c>
      <c r="Q118" s="54">
        <v>1.6477800000000001E-2</v>
      </c>
      <c r="R118" s="54">
        <v>1.7399999999999999E-2</v>
      </c>
      <c r="S118" s="54">
        <v>1.8697169999999999E-2</v>
      </c>
      <c r="T118" s="54">
        <v>1.8992099999999998E-2</v>
      </c>
      <c r="U118" s="54">
        <v>2.855427E-2</v>
      </c>
      <c r="V118" s="54">
        <v>3.2551049999999998E-2</v>
      </c>
      <c r="W118" s="54">
        <v>3.1518794999999995E-2</v>
      </c>
      <c r="X118" s="54">
        <v>3.0486539999999999E-2</v>
      </c>
      <c r="Y118" s="54">
        <v>2.4333900000000002E-2</v>
      </c>
      <c r="Z118" s="54">
        <v>1.8181259999999998E-2</v>
      </c>
      <c r="AA118" s="54">
        <v>1.8598860000000002E-2</v>
      </c>
      <c r="AB118" s="54">
        <v>1.5866045014500001E-2</v>
      </c>
      <c r="AC118" s="54">
        <v>1.097505E-2</v>
      </c>
      <c r="AD118" s="54">
        <v>1.3162229999999999E-2</v>
      </c>
      <c r="AE118" s="54">
        <v>1.2567149999999999E-2</v>
      </c>
      <c r="AF118" s="54">
        <v>1.141527E-2</v>
      </c>
      <c r="AG118" s="54">
        <v>1.1564039999999999E-2</v>
      </c>
      <c r="AH118" s="54">
        <v>6.51456E-3</v>
      </c>
      <c r="AI118" s="54">
        <v>7.1689304999999993E-3</v>
      </c>
      <c r="AJ118" s="54">
        <v>5.9568900000000003E-3</v>
      </c>
      <c r="AK118" s="54">
        <v>8.1031799999999998E-3</v>
      </c>
      <c r="AL118" s="54">
        <v>8.309236020000001E-3</v>
      </c>
      <c r="AM118" s="54">
        <v>9.3891668460000001E-3</v>
      </c>
      <c r="AN118" s="54">
        <v>1.0385670239999999E-2</v>
      </c>
      <c r="AO118" s="54">
        <v>1.0385670239999999E-2</v>
      </c>
    </row>
    <row r="119" spans="1:41" x14ac:dyDescent="0.2">
      <c r="A119" s="52" t="s">
        <v>41</v>
      </c>
      <c r="B119" s="52">
        <v>2013</v>
      </c>
      <c r="C119" s="116" t="s">
        <v>171</v>
      </c>
      <c r="D119" s="115" t="s">
        <v>301</v>
      </c>
      <c r="E119" s="52" t="s">
        <v>40</v>
      </c>
      <c r="F119" s="52" t="s">
        <v>385</v>
      </c>
      <c r="G119" s="149" t="s">
        <v>41</v>
      </c>
      <c r="H119" s="149" t="s">
        <v>41</v>
      </c>
      <c r="I119" s="54" t="s">
        <v>41</v>
      </c>
      <c r="J119" s="54" t="s">
        <v>41</v>
      </c>
      <c r="K119" s="54" t="s">
        <v>41</v>
      </c>
      <c r="L119" s="54" t="s">
        <v>41</v>
      </c>
      <c r="M119" s="54" t="s">
        <v>41</v>
      </c>
      <c r="N119" s="54" t="s">
        <v>41</v>
      </c>
      <c r="O119" s="54" t="s">
        <v>41</v>
      </c>
      <c r="P119" s="54" t="s">
        <v>41</v>
      </c>
      <c r="Q119" s="54" t="s">
        <v>41</v>
      </c>
      <c r="R119" s="54" t="s">
        <v>41</v>
      </c>
      <c r="S119" s="54" t="s">
        <v>41</v>
      </c>
      <c r="T119" s="54" t="s">
        <v>41</v>
      </c>
      <c r="U119" s="54" t="s">
        <v>41</v>
      </c>
      <c r="V119" s="54" t="s">
        <v>41</v>
      </c>
      <c r="W119" s="54" t="s">
        <v>41</v>
      </c>
      <c r="X119" s="54" t="s">
        <v>41</v>
      </c>
      <c r="Y119" s="54" t="s">
        <v>41</v>
      </c>
      <c r="Z119" s="54" t="s">
        <v>41</v>
      </c>
      <c r="AA119" s="54" t="s">
        <v>41</v>
      </c>
      <c r="AB119" s="54" t="s">
        <v>41</v>
      </c>
      <c r="AC119" s="54" t="s">
        <v>41</v>
      </c>
      <c r="AD119" s="54" t="s">
        <v>41</v>
      </c>
      <c r="AE119" s="54" t="s">
        <v>41</v>
      </c>
      <c r="AF119" s="54" t="s">
        <v>41</v>
      </c>
      <c r="AG119" s="54" t="s">
        <v>41</v>
      </c>
      <c r="AH119" s="54" t="s">
        <v>41</v>
      </c>
      <c r="AI119" s="54" t="s">
        <v>41</v>
      </c>
      <c r="AJ119" s="54" t="s">
        <v>41</v>
      </c>
      <c r="AK119" s="54" t="s">
        <v>41</v>
      </c>
      <c r="AL119" s="54" t="s">
        <v>41</v>
      </c>
      <c r="AM119" s="54" t="s">
        <v>41</v>
      </c>
      <c r="AN119" s="54" t="s">
        <v>41</v>
      </c>
      <c r="AO119" s="54" t="s">
        <v>41</v>
      </c>
    </row>
    <row r="120" spans="1:41" x14ac:dyDescent="0.2">
      <c r="A120" s="52" t="s">
        <v>41</v>
      </c>
      <c r="B120" s="52">
        <v>2013</v>
      </c>
      <c r="C120" s="116" t="s">
        <v>172</v>
      </c>
      <c r="D120" s="115" t="s">
        <v>302</v>
      </c>
      <c r="E120" s="52" t="s">
        <v>40</v>
      </c>
      <c r="F120" s="52" t="s">
        <v>385</v>
      </c>
      <c r="G120" s="149" t="s">
        <v>382</v>
      </c>
      <c r="H120" s="149">
        <v>9.1999999999999998E-3</v>
      </c>
      <c r="I120" s="54">
        <v>9.1999999999999998E-3</v>
      </c>
      <c r="J120" s="54">
        <v>9.1999999999999998E-3</v>
      </c>
      <c r="K120" s="54">
        <v>9.1999999999999998E-3</v>
      </c>
      <c r="L120" s="54">
        <v>9.1999999999999998E-3</v>
      </c>
      <c r="M120" s="54">
        <v>9.1999999999999998E-3</v>
      </c>
      <c r="N120" s="54">
        <v>9.1999999999999998E-3</v>
      </c>
      <c r="O120" s="54">
        <v>9.1999999999999998E-3</v>
      </c>
      <c r="P120" s="54" t="s">
        <v>382</v>
      </c>
      <c r="Q120" s="54" t="s">
        <v>382</v>
      </c>
      <c r="R120" s="54" t="s">
        <v>382</v>
      </c>
      <c r="S120" s="54" t="s">
        <v>382</v>
      </c>
      <c r="T120" s="54" t="s">
        <v>382</v>
      </c>
      <c r="U120" s="54" t="s">
        <v>382</v>
      </c>
      <c r="V120" s="54" t="s">
        <v>382</v>
      </c>
      <c r="W120" s="54" t="s">
        <v>382</v>
      </c>
      <c r="X120" s="54" t="s">
        <v>382</v>
      </c>
      <c r="Y120" s="54" t="s">
        <v>382</v>
      </c>
      <c r="Z120" s="54" t="s">
        <v>382</v>
      </c>
      <c r="AA120" s="54" t="s">
        <v>382</v>
      </c>
      <c r="AB120" s="54" t="s">
        <v>382</v>
      </c>
      <c r="AC120" s="54" t="s">
        <v>382</v>
      </c>
      <c r="AD120" s="54" t="s">
        <v>382</v>
      </c>
      <c r="AE120" s="54" t="s">
        <v>382</v>
      </c>
      <c r="AF120" s="54" t="s">
        <v>382</v>
      </c>
      <c r="AG120" s="54" t="s">
        <v>382</v>
      </c>
      <c r="AH120" s="54" t="s">
        <v>382</v>
      </c>
      <c r="AI120" s="54" t="s">
        <v>382</v>
      </c>
      <c r="AJ120" s="54" t="s">
        <v>382</v>
      </c>
      <c r="AK120" s="54" t="s">
        <v>382</v>
      </c>
      <c r="AL120" s="54" t="s">
        <v>382</v>
      </c>
      <c r="AM120" s="54" t="s">
        <v>382</v>
      </c>
      <c r="AN120" s="54" t="s">
        <v>382</v>
      </c>
      <c r="AO120" s="54" t="s">
        <v>382</v>
      </c>
    </row>
    <row r="121" spans="1:41" x14ac:dyDescent="0.2">
      <c r="A121" s="52" t="s">
        <v>41</v>
      </c>
      <c r="B121" s="52">
        <v>2013</v>
      </c>
      <c r="C121" s="116" t="s">
        <v>173</v>
      </c>
      <c r="D121" s="115" t="s">
        <v>303</v>
      </c>
      <c r="E121" s="52" t="s">
        <v>40</v>
      </c>
      <c r="F121" s="52" t="s">
        <v>385</v>
      </c>
      <c r="G121" s="149" t="s">
        <v>382</v>
      </c>
      <c r="H121" s="149" t="s">
        <v>382</v>
      </c>
      <c r="I121" s="54" t="s">
        <v>382</v>
      </c>
      <c r="J121" s="54" t="s">
        <v>382</v>
      </c>
      <c r="K121" s="54" t="s">
        <v>382</v>
      </c>
      <c r="L121" s="54" t="s">
        <v>382</v>
      </c>
      <c r="M121" s="54" t="s">
        <v>382</v>
      </c>
      <c r="N121" s="54" t="s">
        <v>382</v>
      </c>
      <c r="O121" s="54" t="s">
        <v>382</v>
      </c>
      <c r="P121" s="54" t="s">
        <v>382</v>
      </c>
      <c r="Q121" s="54" t="s">
        <v>382</v>
      </c>
      <c r="R121" s="54" t="s">
        <v>382</v>
      </c>
      <c r="S121" s="54" t="s">
        <v>382</v>
      </c>
      <c r="T121" s="54" t="s">
        <v>382</v>
      </c>
      <c r="U121" s="54" t="s">
        <v>382</v>
      </c>
      <c r="V121" s="54" t="s">
        <v>382</v>
      </c>
      <c r="W121" s="54" t="s">
        <v>382</v>
      </c>
      <c r="X121" s="54" t="s">
        <v>382</v>
      </c>
      <c r="Y121" s="54" t="s">
        <v>382</v>
      </c>
      <c r="Z121" s="54" t="s">
        <v>382</v>
      </c>
      <c r="AA121" s="54" t="s">
        <v>382</v>
      </c>
      <c r="AB121" s="54" t="s">
        <v>382</v>
      </c>
      <c r="AC121" s="54" t="s">
        <v>382</v>
      </c>
      <c r="AD121" s="54" t="s">
        <v>382</v>
      </c>
      <c r="AE121" s="54" t="s">
        <v>382</v>
      </c>
      <c r="AF121" s="54" t="s">
        <v>382</v>
      </c>
      <c r="AG121" s="54" t="s">
        <v>382</v>
      </c>
      <c r="AH121" s="54" t="s">
        <v>382</v>
      </c>
      <c r="AI121" s="54" t="s">
        <v>382</v>
      </c>
      <c r="AJ121" s="54" t="s">
        <v>382</v>
      </c>
      <c r="AK121" s="54" t="s">
        <v>382</v>
      </c>
      <c r="AL121" s="54" t="s">
        <v>382</v>
      </c>
      <c r="AM121" s="54" t="s">
        <v>382</v>
      </c>
      <c r="AN121" s="54" t="s">
        <v>382</v>
      </c>
      <c r="AO121" s="54" t="s">
        <v>382</v>
      </c>
    </row>
    <row r="122" spans="1:41" x14ac:dyDescent="0.2">
      <c r="A122" s="52" t="s">
        <v>41</v>
      </c>
      <c r="B122" s="52">
        <v>2013</v>
      </c>
      <c r="C122" s="116" t="s">
        <v>174</v>
      </c>
      <c r="D122" s="115" t="s">
        <v>304</v>
      </c>
      <c r="E122" s="52" t="s">
        <v>40</v>
      </c>
      <c r="F122" s="52" t="s">
        <v>385</v>
      </c>
      <c r="G122" s="149" t="s">
        <v>383</v>
      </c>
      <c r="H122" s="149">
        <v>1.2375000000000001E-3</v>
      </c>
      <c r="I122" s="54">
        <v>1.2375000000000001E-3</v>
      </c>
      <c r="J122" s="54">
        <v>1.2375000000000001E-3</v>
      </c>
      <c r="K122" s="54">
        <v>1.2375000000000001E-3</v>
      </c>
      <c r="L122" s="54">
        <v>1.2375000000000001E-3</v>
      </c>
      <c r="M122" s="54">
        <v>1.2375000000000001E-3</v>
      </c>
      <c r="N122" s="54">
        <v>1.2375000000000001E-3</v>
      </c>
      <c r="O122" s="54">
        <v>1.2375000000000001E-3</v>
      </c>
      <c r="P122" s="54">
        <v>1.2375000000000001E-3</v>
      </c>
      <c r="Q122" s="54">
        <v>1.2375000000000001E-3</v>
      </c>
      <c r="R122" s="54">
        <v>1.815E-3</v>
      </c>
      <c r="S122" s="54">
        <v>1.8975000000000001E-3</v>
      </c>
      <c r="T122" s="54">
        <v>1.9387499999999999E-3</v>
      </c>
      <c r="U122" s="54">
        <v>1.98E-3</v>
      </c>
      <c r="V122" s="54">
        <v>1.9923749999999998E-3</v>
      </c>
      <c r="W122" s="54">
        <v>2.0274375000000002E-3</v>
      </c>
      <c r="X122" s="54">
        <v>2.0625000000000001E-3</v>
      </c>
      <c r="Y122" s="54">
        <v>3.1350000000000002E-3</v>
      </c>
      <c r="Z122" s="54">
        <v>3.1350000000000002E-3</v>
      </c>
      <c r="AA122" s="54">
        <v>3.1350000000000002E-3</v>
      </c>
      <c r="AB122" s="54">
        <v>2.5434749999999999E-3</v>
      </c>
      <c r="AC122" s="54">
        <v>2.7505499999999996E-3</v>
      </c>
      <c r="AD122" s="54">
        <v>3.0681749999999998E-3</v>
      </c>
      <c r="AE122" s="54">
        <v>3.3668249999999999E-3</v>
      </c>
      <c r="AF122" s="54">
        <v>3.7265249999999996E-3</v>
      </c>
      <c r="AG122" s="54">
        <v>4.112625E-3</v>
      </c>
      <c r="AH122" s="54">
        <v>4.5152249999999994E-3</v>
      </c>
      <c r="AI122" s="54">
        <v>4.9211250000000002E-3</v>
      </c>
      <c r="AJ122" s="54">
        <v>5.3443499999999994E-3</v>
      </c>
      <c r="AK122" s="54">
        <v>5.8121249999999996E-3</v>
      </c>
      <c r="AL122" s="54">
        <v>6.8078999999999995E-3</v>
      </c>
      <c r="AM122" s="54">
        <v>7.5099749999999995E-3</v>
      </c>
      <c r="AN122" s="54">
        <v>7.8952499999999995E-3</v>
      </c>
      <c r="AO122" s="54">
        <v>8.3085749999999986E-3</v>
      </c>
    </row>
    <row r="123" spans="1:41" ht="22.5" x14ac:dyDescent="0.2">
      <c r="A123" s="52" t="s">
        <v>41</v>
      </c>
      <c r="B123" s="52">
        <v>2013</v>
      </c>
      <c r="C123" s="116" t="s">
        <v>175</v>
      </c>
      <c r="D123" s="115" t="s">
        <v>305</v>
      </c>
      <c r="E123" s="52" t="s">
        <v>40</v>
      </c>
      <c r="F123" s="52" t="s">
        <v>385</v>
      </c>
      <c r="G123" s="149" t="s">
        <v>382</v>
      </c>
      <c r="H123" s="149" t="s">
        <v>382</v>
      </c>
      <c r="I123" s="54" t="s">
        <v>382</v>
      </c>
      <c r="J123" s="54" t="s">
        <v>382</v>
      </c>
      <c r="K123" s="54" t="s">
        <v>382</v>
      </c>
      <c r="L123" s="54" t="s">
        <v>382</v>
      </c>
      <c r="M123" s="54" t="s">
        <v>382</v>
      </c>
      <c r="N123" s="54" t="s">
        <v>382</v>
      </c>
      <c r="O123" s="54" t="s">
        <v>382</v>
      </c>
      <c r="P123" s="54" t="s">
        <v>382</v>
      </c>
      <c r="Q123" s="54" t="s">
        <v>382</v>
      </c>
      <c r="R123" s="54" t="s">
        <v>382</v>
      </c>
      <c r="S123" s="54" t="s">
        <v>382</v>
      </c>
      <c r="T123" s="54" t="s">
        <v>382</v>
      </c>
      <c r="U123" s="54" t="s">
        <v>382</v>
      </c>
      <c r="V123" s="54" t="s">
        <v>382</v>
      </c>
      <c r="W123" s="54" t="s">
        <v>382</v>
      </c>
      <c r="X123" s="54" t="s">
        <v>382</v>
      </c>
      <c r="Y123" s="54" t="s">
        <v>382</v>
      </c>
      <c r="Z123" s="54" t="s">
        <v>382</v>
      </c>
      <c r="AA123" s="54" t="s">
        <v>382</v>
      </c>
      <c r="AB123" s="54" t="s">
        <v>382</v>
      </c>
      <c r="AC123" s="54" t="s">
        <v>382</v>
      </c>
      <c r="AD123" s="54" t="s">
        <v>382</v>
      </c>
      <c r="AE123" s="54" t="s">
        <v>382</v>
      </c>
      <c r="AF123" s="54" t="s">
        <v>382</v>
      </c>
      <c r="AG123" s="54" t="s">
        <v>382</v>
      </c>
      <c r="AH123" s="54" t="s">
        <v>382</v>
      </c>
      <c r="AI123" s="54" t="s">
        <v>382</v>
      </c>
      <c r="AJ123" s="54" t="s">
        <v>382</v>
      </c>
      <c r="AK123" s="54" t="s">
        <v>382</v>
      </c>
      <c r="AL123" s="54" t="s">
        <v>382</v>
      </c>
      <c r="AM123" s="54" t="s">
        <v>382</v>
      </c>
      <c r="AN123" s="54" t="s">
        <v>382</v>
      </c>
      <c r="AO123" s="54" t="s">
        <v>382</v>
      </c>
    </row>
    <row r="124" spans="1:41" x14ac:dyDescent="0.2">
      <c r="A124" s="52" t="s">
        <v>41</v>
      </c>
      <c r="B124" s="52">
        <v>2013</v>
      </c>
      <c r="C124" s="116" t="s">
        <v>176</v>
      </c>
      <c r="D124" s="115" t="s">
        <v>306</v>
      </c>
      <c r="E124" s="52" t="s">
        <v>40</v>
      </c>
      <c r="F124" s="52" t="s">
        <v>385</v>
      </c>
      <c r="G124" s="149" t="s">
        <v>383</v>
      </c>
      <c r="H124" s="149" t="s">
        <v>383</v>
      </c>
      <c r="I124" s="54" t="s">
        <v>383</v>
      </c>
      <c r="J124" s="54" t="s">
        <v>383</v>
      </c>
      <c r="K124" s="54" t="s">
        <v>383</v>
      </c>
      <c r="L124" s="54" t="s">
        <v>383</v>
      </c>
      <c r="M124" s="54" t="s">
        <v>383</v>
      </c>
      <c r="N124" s="54" t="s">
        <v>383</v>
      </c>
      <c r="O124" s="54" t="s">
        <v>383</v>
      </c>
      <c r="P124" s="54" t="s">
        <v>383</v>
      </c>
      <c r="Q124" s="54" t="s">
        <v>383</v>
      </c>
      <c r="R124" s="54" t="s">
        <v>383</v>
      </c>
      <c r="S124" s="54" t="s">
        <v>383</v>
      </c>
      <c r="T124" s="54" t="s">
        <v>383</v>
      </c>
      <c r="U124" s="54" t="s">
        <v>383</v>
      </c>
      <c r="V124" s="54" t="s">
        <v>383</v>
      </c>
      <c r="W124" s="54" t="s">
        <v>383</v>
      </c>
      <c r="X124" s="54" t="s">
        <v>383</v>
      </c>
      <c r="Y124" s="54" t="s">
        <v>383</v>
      </c>
      <c r="Z124" s="54" t="s">
        <v>383</v>
      </c>
      <c r="AA124" s="54" t="s">
        <v>383</v>
      </c>
      <c r="AB124" s="54" t="s">
        <v>383</v>
      </c>
      <c r="AC124" s="54" t="s">
        <v>383</v>
      </c>
      <c r="AD124" s="54" t="s">
        <v>383</v>
      </c>
      <c r="AE124" s="54" t="s">
        <v>383</v>
      </c>
      <c r="AF124" s="54" t="s">
        <v>383</v>
      </c>
      <c r="AG124" s="54" t="s">
        <v>383</v>
      </c>
      <c r="AH124" s="54" t="s">
        <v>383</v>
      </c>
      <c r="AI124" s="54" t="s">
        <v>383</v>
      </c>
      <c r="AJ124" s="54" t="s">
        <v>383</v>
      </c>
      <c r="AK124" s="54" t="s">
        <v>383</v>
      </c>
      <c r="AL124" s="54" t="s">
        <v>383</v>
      </c>
      <c r="AM124" s="54" t="s">
        <v>383</v>
      </c>
      <c r="AN124" s="54" t="s">
        <v>383</v>
      </c>
      <c r="AO124" s="54" t="s">
        <v>383</v>
      </c>
    </row>
    <row r="125" spans="1:41" x14ac:dyDescent="0.2">
      <c r="A125" s="52" t="s">
        <v>41</v>
      </c>
      <c r="B125" s="52">
        <v>2013</v>
      </c>
      <c r="C125" s="116" t="s">
        <v>177</v>
      </c>
      <c r="D125" s="115" t="s">
        <v>307</v>
      </c>
      <c r="E125" s="52" t="s">
        <v>40</v>
      </c>
      <c r="F125" s="52" t="s">
        <v>385</v>
      </c>
      <c r="G125" s="149" t="s">
        <v>384</v>
      </c>
      <c r="H125" s="149" t="s">
        <v>384</v>
      </c>
      <c r="I125" s="54" t="s">
        <v>384</v>
      </c>
      <c r="J125" s="54" t="s">
        <v>384</v>
      </c>
      <c r="K125" s="54" t="s">
        <v>384</v>
      </c>
      <c r="L125" s="54" t="s">
        <v>384</v>
      </c>
      <c r="M125" s="54" t="s">
        <v>384</v>
      </c>
      <c r="N125" s="54" t="s">
        <v>384</v>
      </c>
      <c r="O125" s="54" t="s">
        <v>384</v>
      </c>
      <c r="P125" s="54" t="s">
        <v>384</v>
      </c>
      <c r="Q125" s="54" t="s">
        <v>384</v>
      </c>
      <c r="R125" s="54" t="s">
        <v>384</v>
      </c>
      <c r="S125" s="54" t="s">
        <v>384</v>
      </c>
      <c r="T125" s="54" t="s">
        <v>384</v>
      </c>
      <c r="U125" s="54" t="s">
        <v>384</v>
      </c>
      <c r="V125" s="54" t="s">
        <v>384</v>
      </c>
      <c r="W125" s="54" t="s">
        <v>384</v>
      </c>
      <c r="X125" s="54" t="s">
        <v>384</v>
      </c>
      <c r="Y125" s="54" t="s">
        <v>384</v>
      </c>
      <c r="Z125" s="54" t="s">
        <v>384</v>
      </c>
      <c r="AA125" s="54" t="s">
        <v>384</v>
      </c>
      <c r="AB125" s="54" t="s">
        <v>384</v>
      </c>
      <c r="AC125" s="54" t="s">
        <v>384</v>
      </c>
      <c r="AD125" s="54" t="s">
        <v>384</v>
      </c>
      <c r="AE125" s="54" t="s">
        <v>384</v>
      </c>
      <c r="AF125" s="54" t="s">
        <v>384</v>
      </c>
      <c r="AG125" s="54" t="s">
        <v>384</v>
      </c>
      <c r="AH125" s="54" t="s">
        <v>384</v>
      </c>
      <c r="AI125" s="54" t="s">
        <v>384</v>
      </c>
      <c r="AJ125" s="54" t="s">
        <v>384</v>
      </c>
      <c r="AK125" s="54" t="s">
        <v>384</v>
      </c>
      <c r="AL125" s="54" t="s">
        <v>384</v>
      </c>
      <c r="AM125" s="54" t="s">
        <v>384</v>
      </c>
      <c r="AN125" s="54" t="s">
        <v>384</v>
      </c>
      <c r="AO125" s="54" t="s">
        <v>384</v>
      </c>
    </row>
    <row r="126" spans="1:41" x14ac:dyDescent="0.2">
      <c r="A126" s="52" t="s">
        <v>41</v>
      </c>
      <c r="B126" s="52">
        <v>2013</v>
      </c>
      <c r="C126" s="53" t="s">
        <v>178</v>
      </c>
      <c r="D126" s="130" t="s">
        <v>308</v>
      </c>
      <c r="E126" s="52" t="s">
        <v>40</v>
      </c>
      <c r="F126" s="52" t="s">
        <v>385</v>
      </c>
      <c r="G126" s="149" t="s">
        <v>384</v>
      </c>
      <c r="H126" s="149" t="s">
        <v>384</v>
      </c>
      <c r="I126" s="54" t="s">
        <v>384</v>
      </c>
      <c r="J126" s="54" t="s">
        <v>384</v>
      </c>
      <c r="K126" s="54" t="s">
        <v>384</v>
      </c>
      <c r="L126" s="54" t="s">
        <v>384</v>
      </c>
      <c r="M126" s="54" t="s">
        <v>384</v>
      </c>
      <c r="N126" s="54" t="s">
        <v>384</v>
      </c>
      <c r="O126" s="54" t="s">
        <v>384</v>
      </c>
      <c r="P126" s="54" t="s">
        <v>384</v>
      </c>
      <c r="Q126" s="54" t="s">
        <v>384</v>
      </c>
      <c r="R126" s="54" t="s">
        <v>384</v>
      </c>
      <c r="S126" s="54" t="s">
        <v>384</v>
      </c>
      <c r="T126" s="54" t="s">
        <v>384</v>
      </c>
      <c r="U126" s="54" t="s">
        <v>384</v>
      </c>
      <c r="V126" s="54" t="s">
        <v>384</v>
      </c>
      <c r="W126" s="54" t="s">
        <v>384</v>
      </c>
      <c r="X126" s="54" t="s">
        <v>384</v>
      </c>
      <c r="Y126" s="54" t="s">
        <v>384</v>
      </c>
      <c r="Z126" s="54" t="s">
        <v>384</v>
      </c>
      <c r="AA126" s="54" t="s">
        <v>384</v>
      </c>
      <c r="AB126" s="54" t="s">
        <v>384</v>
      </c>
      <c r="AC126" s="54" t="s">
        <v>384</v>
      </c>
      <c r="AD126" s="54" t="s">
        <v>384</v>
      </c>
      <c r="AE126" s="54" t="s">
        <v>384</v>
      </c>
      <c r="AF126" s="54" t="s">
        <v>384</v>
      </c>
      <c r="AG126" s="54" t="s">
        <v>384</v>
      </c>
      <c r="AH126" s="54" t="s">
        <v>384</v>
      </c>
      <c r="AI126" s="54" t="s">
        <v>384</v>
      </c>
      <c r="AJ126" s="54" t="s">
        <v>384</v>
      </c>
      <c r="AK126" s="54" t="s">
        <v>384</v>
      </c>
      <c r="AL126" s="54" t="s">
        <v>384</v>
      </c>
      <c r="AM126" s="54" t="s">
        <v>384</v>
      </c>
      <c r="AN126" s="54" t="s">
        <v>384</v>
      </c>
      <c r="AO126" s="54" t="s">
        <v>384</v>
      </c>
    </row>
    <row r="127" spans="1:41" x14ac:dyDescent="0.2">
      <c r="A127" s="52" t="s">
        <v>41</v>
      </c>
      <c r="B127" s="52">
        <v>2013</v>
      </c>
      <c r="C127" s="53" t="s">
        <v>179</v>
      </c>
      <c r="D127" s="130" t="s">
        <v>309</v>
      </c>
      <c r="E127" s="52" t="s">
        <v>40</v>
      </c>
      <c r="F127" s="52" t="s">
        <v>385</v>
      </c>
      <c r="G127" s="149" t="s">
        <v>384</v>
      </c>
      <c r="H127" s="149" t="s">
        <v>384</v>
      </c>
      <c r="I127" s="54" t="s">
        <v>384</v>
      </c>
      <c r="J127" s="54" t="s">
        <v>384</v>
      </c>
      <c r="K127" s="54" t="s">
        <v>384</v>
      </c>
      <c r="L127" s="54" t="s">
        <v>384</v>
      </c>
      <c r="M127" s="54" t="s">
        <v>384</v>
      </c>
      <c r="N127" s="54" t="s">
        <v>384</v>
      </c>
      <c r="O127" s="54" t="s">
        <v>384</v>
      </c>
      <c r="P127" s="54" t="s">
        <v>384</v>
      </c>
      <c r="Q127" s="54" t="s">
        <v>384</v>
      </c>
      <c r="R127" s="54" t="s">
        <v>384</v>
      </c>
      <c r="S127" s="54" t="s">
        <v>384</v>
      </c>
      <c r="T127" s="54" t="s">
        <v>384</v>
      </c>
      <c r="U127" s="54" t="s">
        <v>384</v>
      </c>
      <c r="V127" s="54" t="s">
        <v>384</v>
      </c>
      <c r="W127" s="54" t="s">
        <v>384</v>
      </c>
      <c r="X127" s="54" t="s">
        <v>384</v>
      </c>
      <c r="Y127" s="54" t="s">
        <v>384</v>
      </c>
      <c r="Z127" s="54" t="s">
        <v>384</v>
      </c>
      <c r="AA127" s="54" t="s">
        <v>384</v>
      </c>
      <c r="AB127" s="54" t="s">
        <v>384</v>
      </c>
      <c r="AC127" s="54" t="s">
        <v>384</v>
      </c>
      <c r="AD127" s="54" t="s">
        <v>384</v>
      </c>
      <c r="AE127" s="54" t="s">
        <v>384</v>
      </c>
      <c r="AF127" s="54" t="s">
        <v>384</v>
      </c>
      <c r="AG127" s="54" t="s">
        <v>384</v>
      </c>
      <c r="AH127" s="54" t="s">
        <v>384</v>
      </c>
      <c r="AI127" s="54" t="s">
        <v>384</v>
      </c>
      <c r="AJ127" s="54" t="s">
        <v>384</v>
      </c>
      <c r="AK127" s="54" t="s">
        <v>384</v>
      </c>
      <c r="AL127" s="54" t="s">
        <v>384</v>
      </c>
      <c r="AM127" s="54" t="s">
        <v>384</v>
      </c>
      <c r="AN127" s="54" t="s">
        <v>384</v>
      </c>
      <c r="AO127" s="54" t="s">
        <v>384</v>
      </c>
    </row>
    <row r="128" spans="1:41" x14ac:dyDescent="0.2">
      <c r="A128" s="52" t="s">
        <v>41</v>
      </c>
      <c r="B128" s="52">
        <v>2013</v>
      </c>
      <c r="C128" s="53" t="s">
        <v>180</v>
      </c>
      <c r="D128" s="130" t="s">
        <v>310</v>
      </c>
      <c r="E128" s="52" t="s">
        <v>40</v>
      </c>
      <c r="F128" s="52" t="s">
        <v>385</v>
      </c>
      <c r="G128" s="149" t="s">
        <v>383</v>
      </c>
      <c r="H128" s="149" t="s">
        <v>383</v>
      </c>
      <c r="I128" s="54" t="s">
        <v>383</v>
      </c>
      <c r="J128" s="54" t="s">
        <v>383</v>
      </c>
      <c r="K128" s="54" t="s">
        <v>383</v>
      </c>
      <c r="L128" s="54" t="s">
        <v>383</v>
      </c>
      <c r="M128" s="54" t="s">
        <v>383</v>
      </c>
      <c r="N128" s="54" t="s">
        <v>383</v>
      </c>
      <c r="O128" s="54" t="s">
        <v>383</v>
      </c>
      <c r="P128" s="54" t="s">
        <v>383</v>
      </c>
      <c r="Q128" s="54" t="s">
        <v>383</v>
      </c>
      <c r="R128" s="54" t="s">
        <v>383</v>
      </c>
      <c r="S128" s="54" t="s">
        <v>383</v>
      </c>
      <c r="T128" s="54" t="s">
        <v>383</v>
      </c>
      <c r="U128" s="54" t="s">
        <v>383</v>
      </c>
      <c r="V128" s="54" t="s">
        <v>383</v>
      </c>
      <c r="W128" s="54" t="s">
        <v>383</v>
      </c>
      <c r="X128" s="54" t="s">
        <v>383</v>
      </c>
      <c r="Y128" s="54" t="s">
        <v>383</v>
      </c>
      <c r="Z128" s="54" t="s">
        <v>383</v>
      </c>
      <c r="AA128" s="54" t="s">
        <v>383</v>
      </c>
      <c r="AB128" s="54" t="s">
        <v>383</v>
      </c>
      <c r="AC128" s="54" t="s">
        <v>383</v>
      </c>
      <c r="AD128" s="54" t="s">
        <v>383</v>
      </c>
      <c r="AE128" s="54" t="s">
        <v>383</v>
      </c>
      <c r="AF128" s="54" t="s">
        <v>383</v>
      </c>
      <c r="AG128" s="54" t="s">
        <v>383</v>
      </c>
      <c r="AH128" s="54" t="s">
        <v>383</v>
      </c>
      <c r="AI128" s="54" t="s">
        <v>383</v>
      </c>
      <c r="AJ128" s="54" t="s">
        <v>383</v>
      </c>
      <c r="AK128" s="54" t="s">
        <v>383</v>
      </c>
      <c r="AL128" s="54" t="s">
        <v>383</v>
      </c>
      <c r="AM128" s="54" t="s">
        <v>383</v>
      </c>
      <c r="AN128" s="54" t="s">
        <v>383</v>
      </c>
      <c r="AO128" s="54" t="s">
        <v>383</v>
      </c>
    </row>
    <row r="129" spans="1:41" ht="22.5" x14ac:dyDescent="0.2">
      <c r="A129" s="52" t="s">
        <v>41</v>
      </c>
      <c r="B129" s="52">
        <v>2013</v>
      </c>
      <c r="C129" s="53" t="s">
        <v>54</v>
      </c>
      <c r="D129" s="130" t="s">
        <v>311</v>
      </c>
      <c r="E129" s="52" t="s">
        <v>40</v>
      </c>
      <c r="F129" s="52" t="s">
        <v>385</v>
      </c>
      <c r="G129" s="149" t="s">
        <v>382</v>
      </c>
      <c r="H129" s="149" t="s">
        <v>382</v>
      </c>
      <c r="I129" s="54" t="s">
        <v>382</v>
      </c>
      <c r="J129" s="54" t="s">
        <v>382</v>
      </c>
      <c r="K129" s="54" t="s">
        <v>382</v>
      </c>
      <c r="L129" s="54" t="s">
        <v>382</v>
      </c>
      <c r="M129" s="54" t="s">
        <v>382</v>
      </c>
      <c r="N129" s="54" t="s">
        <v>382</v>
      </c>
      <c r="O129" s="54" t="s">
        <v>382</v>
      </c>
      <c r="P129" s="54" t="s">
        <v>382</v>
      </c>
      <c r="Q129" s="54" t="s">
        <v>382</v>
      </c>
      <c r="R129" s="54" t="s">
        <v>382</v>
      </c>
      <c r="S129" s="54" t="s">
        <v>382</v>
      </c>
      <c r="T129" s="54" t="s">
        <v>382</v>
      </c>
      <c r="U129" s="54" t="s">
        <v>382</v>
      </c>
      <c r="V129" s="54" t="s">
        <v>382</v>
      </c>
      <c r="W129" s="54" t="s">
        <v>382</v>
      </c>
      <c r="X129" s="54" t="s">
        <v>382</v>
      </c>
      <c r="Y129" s="54" t="s">
        <v>382</v>
      </c>
      <c r="Z129" s="54" t="s">
        <v>382</v>
      </c>
      <c r="AA129" s="54" t="s">
        <v>382</v>
      </c>
      <c r="AB129" s="54" t="s">
        <v>382</v>
      </c>
      <c r="AC129" s="54" t="s">
        <v>382</v>
      </c>
      <c r="AD129" s="54" t="s">
        <v>382</v>
      </c>
      <c r="AE129" s="54" t="s">
        <v>382</v>
      </c>
      <c r="AF129" s="54" t="s">
        <v>382</v>
      </c>
      <c r="AG129" s="54" t="s">
        <v>382</v>
      </c>
      <c r="AH129" s="54" t="s">
        <v>382</v>
      </c>
      <c r="AI129" s="54" t="s">
        <v>382</v>
      </c>
      <c r="AJ129" s="54" t="s">
        <v>382</v>
      </c>
      <c r="AK129" s="54" t="s">
        <v>382</v>
      </c>
      <c r="AL129" s="54" t="s">
        <v>382</v>
      </c>
      <c r="AM129" s="54" t="s">
        <v>382</v>
      </c>
      <c r="AN129" s="54" t="s">
        <v>382</v>
      </c>
      <c r="AO129" s="54" t="s">
        <v>382</v>
      </c>
    </row>
    <row r="130" spans="1:41" ht="22.5" x14ac:dyDescent="0.2">
      <c r="A130" s="52" t="s">
        <v>41</v>
      </c>
      <c r="B130" s="52">
        <v>2013</v>
      </c>
      <c r="C130" s="53" t="s">
        <v>181</v>
      </c>
      <c r="D130" s="130" t="s">
        <v>312</v>
      </c>
      <c r="E130" s="52" t="s">
        <v>40</v>
      </c>
      <c r="F130" s="52" t="s">
        <v>385</v>
      </c>
      <c r="G130" s="149">
        <v>122.16378745179647</v>
      </c>
      <c r="H130" s="149">
        <v>168.17763100697769</v>
      </c>
      <c r="I130" s="54">
        <v>170.55054623442913</v>
      </c>
      <c r="J130" s="54">
        <v>179.17578686354818</v>
      </c>
      <c r="K130" s="54">
        <v>171.65586010346442</v>
      </c>
      <c r="L130" s="54">
        <v>171.43960938183304</v>
      </c>
      <c r="M130" s="54">
        <v>169.80367999116081</v>
      </c>
      <c r="N130" s="54">
        <v>173.51592244108005</v>
      </c>
      <c r="O130" s="54">
        <v>168.1331155964906</v>
      </c>
      <c r="P130" s="54">
        <v>177.39356670814314</v>
      </c>
      <c r="Q130" s="54">
        <v>178.51723827452625</v>
      </c>
      <c r="R130" s="54">
        <v>180.21296687519086</v>
      </c>
      <c r="S130" s="54">
        <v>178.91498165268604</v>
      </c>
      <c r="T130" s="54">
        <v>171.4871504302846</v>
      </c>
      <c r="U130" s="54">
        <v>170.29849652242046</v>
      </c>
      <c r="V130" s="54">
        <v>172.2731193575722</v>
      </c>
      <c r="W130" s="54">
        <v>173.67976204108305</v>
      </c>
      <c r="X130" s="54">
        <v>168.62088530943302</v>
      </c>
      <c r="Y130" s="54">
        <v>165.27085443875549</v>
      </c>
      <c r="Z130" s="54">
        <v>150.19730645092747</v>
      </c>
      <c r="AA130" s="54">
        <v>125.52746146081849</v>
      </c>
      <c r="AB130" s="54">
        <v>118.81076831177475</v>
      </c>
      <c r="AC130" s="54">
        <v>106.92819152969702</v>
      </c>
      <c r="AD130" s="54">
        <v>108.19037481257401</v>
      </c>
      <c r="AE130" s="54">
        <v>109.50166712949401</v>
      </c>
      <c r="AF130" s="54">
        <v>108.79630003093044</v>
      </c>
      <c r="AG130" s="54">
        <v>111.50738814775261</v>
      </c>
      <c r="AH130" s="54">
        <v>111.53454316636686</v>
      </c>
      <c r="AI130" s="54">
        <v>109.25472322187009</v>
      </c>
      <c r="AJ130" s="54">
        <v>109.70330804488205</v>
      </c>
      <c r="AK130" s="54">
        <v>102.42714766958549</v>
      </c>
      <c r="AL130" s="54">
        <v>94.46583030898384</v>
      </c>
      <c r="AM130" s="54">
        <v>97.274398355498519</v>
      </c>
      <c r="AN130" s="54">
        <v>92.792465615668718</v>
      </c>
      <c r="AO130" s="54">
        <v>85.874319410103624</v>
      </c>
    </row>
    <row r="131" spans="1:41" ht="15" customHeight="1" x14ac:dyDescent="0.2">
      <c r="A131" s="52"/>
      <c r="B131" s="52"/>
      <c r="C131" s="53"/>
      <c r="D131" s="130"/>
      <c r="E131" s="52"/>
      <c r="F131" s="52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</row>
    <row r="132" spans="1:41" ht="22.5" x14ac:dyDescent="0.2">
      <c r="A132" s="52" t="s">
        <v>41</v>
      </c>
      <c r="B132" s="52">
        <v>2013</v>
      </c>
      <c r="C132" s="53" t="s">
        <v>48</v>
      </c>
      <c r="D132" s="130" t="s">
        <v>47</v>
      </c>
      <c r="E132" s="52" t="s">
        <v>40</v>
      </c>
      <c r="F132" s="52" t="s">
        <v>385</v>
      </c>
      <c r="G132" s="54">
        <v>128.60772482258128</v>
      </c>
      <c r="H132" s="54">
        <v>174.2759289543371</v>
      </c>
      <c r="I132" s="54">
        <v>174.85039492284588</v>
      </c>
      <c r="J132" s="54">
        <v>182.64590316051039</v>
      </c>
      <c r="K132" s="54">
        <v>174.7659405344628</v>
      </c>
      <c r="L132" s="54">
        <v>171.88340365360821</v>
      </c>
      <c r="M132" s="54">
        <v>169.95128323992139</v>
      </c>
      <c r="N132" s="54">
        <v>174.46750363936559</v>
      </c>
      <c r="O132" s="54">
        <v>164.74550274515161</v>
      </c>
      <c r="P132" s="54">
        <v>168.73392725205363</v>
      </c>
      <c r="Q132" s="54">
        <v>166.95756577677608</v>
      </c>
      <c r="R132" s="54">
        <v>165.14107931099284</v>
      </c>
      <c r="S132" s="54">
        <v>165.5382866484585</v>
      </c>
      <c r="T132" s="54">
        <v>157.44193098414485</v>
      </c>
      <c r="U132" s="54">
        <v>158.87317163033902</v>
      </c>
      <c r="V132" s="54">
        <v>162.05660829682634</v>
      </c>
      <c r="W132" s="54">
        <v>165.63862378991621</v>
      </c>
      <c r="X132" s="54">
        <v>160.48445983266939</v>
      </c>
      <c r="Y132" s="54">
        <v>155.33541077578167</v>
      </c>
      <c r="Z132" s="54">
        <v>145.44715918009729</v>
      </c>
      <c r="AA132" s="54">
        <v>121.55884735222176</v>
      </c>
      <c r="AB132" s="54">
        <v>115.17697393442288</v>
      </c>
      <c r="AC132" s="54">
        <v>103.60313656006288</v>
      </c>
      <c r="AD132" s="54">
        <v>105.69118264419652</v>
      </c>
      <c r="AE132" s="54">
        <v>106.61906233232648</v>
      </c>
      <c r="AF132" s="54">
        <v>105.49311382825724</v>
      </c>
      <c r="AG132" s="54">
        <v>105.47787056955568</v>
      </c>
      <c r="AH132" s="54">
        <v>107.65639535160578</v>
      </c>
      <c r="AI132" s="54">
        <v>106.99256870387327</v>
      </c>
      <c r="AJ132" s="54">
        <v>107.66292904744027</v>
      </c>
      <c r="AK132" s="54">
        <v>99.751569579924876</v>
      </c>
      <c r="AL132" s="54">
        <v>93.563645053627738</v>
      </c>
      <c r="AM132" s="54">
        <v>95.45096778047396</v>
      </c>
      <c r="AN132" s="54">
        <v>91.197053383391577</v>
      </c>
      <c r="AO132" s="54">
        <v>84.420089726665637</v>
      </c>
    </row>
    <row r="133" spans="1:41" x14ac:dyDescent="0.2">
      <c r="A133" s="52" t="s">
        <v>41</v>
      </c>
      <c r="B133" s="52">
        <v>2013</v>
      </c>
      <c r="C133" s="53" t="s">
        <v>46</v>
      </c>
      <c r="D133" s="130" t="s">
        <v>45</v>
      </c>
      <c r="E133" s="52" t="s">
        <v>40</v>
      </c>
      <c r="F133" s="52" t="s">
        <v>385</v>
      </c>
      <c r="G133" s="54">
        <v>122.16378745179647</v>
      </c>
      <c r="H133" s="54">
        <v>168.17763100697769</v>
      </c>
      <c r="I133" s="54">
        <v>170.55054623442913</v>
      </c>
      <c r="J133" s="54">
        <v>179.17578686354818</v>
      </c>
      <c r="K133" s="54">
        <v>171.65586010346442</v>
      </c>
      <c r="L133" s="54">
        <v>171.43960938183304</v>
      </c>
      <c r="M133" s="54">
        <v>169.80367999116081</v>
      </c>
      <c r="N133" s="54">
        <v>173.51592244108005</v>
      </c>
      <c r="O133" s="54">
        <v>168.1331155964906</v>
      </c>
      <c r="P133" s="54">
        <v>177.39356670814314</v>
      </c>
      <c r="Q133" s="54">
        <v>178.51723827452625</v>
      </c>
      <c r="R133" s="54">
        <v>180.21296687519086</v>
      </c>
      <c r="S133" s="54">
        <v>178.91498165268604</v>
      </c>
      <c r="T133" s="54">
        <v>171.4871504302846</v>
      </c>
      <c r="U133" s="54">
        <v>170.29849652242046</v>
      </c>
      <c r="V133" s="54">
        <v>172.2731193575722</v>
      </c>
      <c r="W133" s="54">
        <v>173.67976204108305</v>
      </c>
      <c r="X133" s="54">
        <v>168.62088530943302</v>
      </c>
      <c r="Y133" s="54">
        <v>165.27085443875549</v>
      </c>
      <c r="Z133" s="54">
        <v>150.19730645092747</v>
      </c>
      <c r="AA133" s="54">
        <v>125.52746146081849</v>
      </c>
      <c r="AB133" s="54">
        <v>118.81076831177475</v>
      </c>
      <c r="AC133" s="54">
        <v>106.92819152969702</v>
      </c>
      <c r="AD133" s="54">
        <v>108.19037481257401</v>
      </c>
      <c r="AE133" s="54">
        <v>109.50166712949401</v>
      </c>
      <c r="AF133" s="54">
        <v>108.79630003093044</v>
      </c>
      <c r="AG133" s="54">
        <v>111.50738814775261</v>
      </c>
      <c r="AH133" s="54">
        <v>111.53454316636686</v>
      </c>
      <c r="AI133" s="54">
        <v>109.25472322187009</v>
      </c>
      <c r="AJ133" s="54">
        <v>109.70330804488205</v>
      </c>
      <c r="AK133" s="54">
        <v>102.42714766958549</v>
      </c>
      <c r="AL133" s="54">
        <v>94.46583030898384</v>
      </c>
      <c r="AM133" s="54">
        <v>97.274398355498519</v>
      </c>
      <c r="AN133" s="54">
        <v>92.792465615668718</v>
      </c>
      <c r="AO133" s="54">
        <v>85.874319410103624</v>
      </c>
    </row>
    <row r="134" spans="1:41" x14ac:dyDescent="0.2">
      <c r="A134" s="52" t="s">
        <v>41</v>
      </c>
      <c r="B134" s="52">
        <v>2013</v>
      </c>
      <c r="C134" s="53" t="s">
        <v>44</v>
      </c>
      <c r="D134" s="130" t="s">
        <v>43</v>
      </c>
      <c r="E134" s="52" t="s">
        <v>40</v>
      </c>
      <c r="F134" s="52" t="s">
        <v>385</v>
      </c>
      <c r="G134" s="54">
        <v>120.58578745179646</v>
      </c>
      <c r="H134" s="54">
        <v>167.45819101834348</v>
      </c>
      <c r="I134" s="54">
        <v>169.83982280592309</v>
      </c>
      <c r="J134" s="54">
        <v>178.52933637580799</v>
      </c>
      <c r="K134" s="54">
        <v>171.03704613001401</v>
      </c>
      <c r="L134" s="54">
        <v>170.78697650758647</v>
      </c>
      <c r="M134" s="54">
        <v>169.1648020077223</v>
      </c>
      <c r="N134" s="54">
        <v>172.80596794901876</v>
      </c>
      <c r="O134" s="54">
        <v>167.41463966150263</v>
      </c>
      <c r="P134" s="54">
        <v>176.62194885764325</v>
      </c>
      <c r="Q134" s="54">
        <v>177.70298220638801</v>
      </c>
      <c r="R134" s="54">
        <v>179.35162787635315</v>
      </c>
      <c r="S134" s="54">
        <v>178.05051484495715</v>
      </c>
      <c r="T134" s="54">
        <v>170.68982736988076</v>
      </c>
      <c r="U134" s="54">
        <v>169.51052869042076</v>
      </c>
      <c r="V134" s="54">
        <v>171.46239885472474</v>
      </c>
      <c r="W134" s="54">
        <v>172.90835083895539</v>
      </c>
      <c r="X134" s="54">
        <v>167.80799721101098</v>
      </c>
      <c r="Y134" s="54">
        <v>164.3396397824433</v>
      </c>
      <c r="Z134" s="54">
        <v>149.22314543476799</v>
      </c>
      <c r="AA134" s="54">
        <v>124.70329477079315</v>
      </c>
      <c r="AB134" s="54">
        <v>118.05717713180233</v>
      </c>
      <c r="AC134" s="54">
        <v>106.08029565377167</v>
      </c>
      <c r="AD134" s="54">
        <v>107.30692113077282</v>
      </c>
      <c r="AE134" s="54">
        <v>108.57166770553481</v>
      </c>
      <c r="AF134" s="54">
        <v>107.80782271548942</v>
      </c>
      <c r="AG134" s="54">
        <v>110.41112612376719</v>
      </c>
      <c r="AH134" s="54">
        <v>110.34201499930286</v>
      </c>
      <c r="AI134" s="54">
        <v>107.9594059624491</v>
      </c>
      <c r="AJ134" s="54">
        <v>108.30265412624804</v>
      </c>
      <c r="AK134" s="54">
        <v>100.99646205049949</v>
      </c>
      <c r="AL134" s="54">
        <v>93.964028111456841</v>
      </c>
      <c r="AM134" s="54">
        <v>96.770876433312523</v>
      </c>
      <c r="AN134" s="54">
        <v>91.527530264317718</v>
      </c>
      <c r="AO134" s="54">
        <v>84.424422360294628</v>
      </c>
    </row>
    <row r="135" spans="1:41" ht="5.25" customHeight="1" x14ac:dyDescent="0.2">
      <c r="A135" s="52"/>
      <c r="B135" s="52"/>
      <c r="C135" s="53"/>
      <c r="D135" s="130"/>
      <c r="E135" s="52"/>
      <c r="F135" s="52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</row>
    <row r="136" spans="1:41" x14ac:dyDescent="0.2">
      <c r="A136" s="52" t="s">
        <v>41</v>
      </c>
      <c r="B136" s="52">
        <v>2013</v>
      </c>
      <c r="C136" s="53" t="s">
        <v>313</v>
      </c>
      <c r="D136" s="130" t="s">
        <v>314</v>
      </c>
      <c r="E136" s="52" t="s">
        <v>40</v>
      </c>
      <c r="F136" s="52" t="s">
        <v>385</v>
      </c>
      <c r="G136" s="54">
        <v>2.9910000000000001</v>
      </c>
      <c r="H136" s="54">
        <v>3.6881628858534046</v>
      </c>
      <c r="I136" s="54">
        <v>3.5680647773264003</v>
      </c>
      <c r="J136" s="54">
        <v>3.0597049720194498</v>
      </c>
      <c r="K136" s="54">
        <v>4.9972331707511781</v>
      </c>
      <c r="L136" s="54">
        <v>4.2951570820527483</v>
      </c>
      <c r="M136" s="54">
        <v>4.1366765744529319</v>
      </c>
      <c r="N136" s="54">
        <v>3.6406138893019331</v>
      </c>
      <c r="O136" s="54">
        <v>4.5753084768561658</v>
      </c>
      <c r="P136" s="54">
        <v>4.6668485736684922</v>
      </c>
      <c r="Q136" s="54">
        <v>5.6412305330914352</v>
      </c>
      <c r="R136" s="54">
        <v>6.6633829171464347</v>
      </c>
      <c r="S136" s="54">
        <v>8.290650927293731</v>
      </c>
      <c r="T136" s="54">
        <v>8.9599650677930622</v>
      </c>
      <c r="U136" s="54">
        <v>8.7163936630953991</v>
      </c>
      <c r="V136" s="54">
        <v>8.1905454684343315</v>
      </c>
      <c r="W136" s="54">
        <v>9.6553355768081541</v>
      </c>
      <c r="X136" s="54">
        <v>11.275382116971269</v>
      </c>
      <c r="Y136" s="54">
        <v>11.885302733740357</v>
      </c>
      <c r="Z136" s="54">
        <v>10.938039868618519</v>
      </c>
      <c r="AA136" s="54">
        <v>8.5284974746268176</v>
      </c>
      <c r="AB136" s="54">
        <v>8.8409414179719636</v>
      </c>
      <c r="AC136" s="54">
        <v>7.7594258162686609</v>
      </c>
      <c r="AD136" s="54">
        <v>6.4375234931792393</v>
      </c>
      <c r="AE136" s="54">
        <v>7.6950145212351488</v>
      </c>
      <c r="AF136" s="54">
        <v>8.7066378062009111</v>
      </c>
      <c r="AG136" s="54">
        <v>9.2844243881497537</v>
      </c>
      <c r="AH136" s="54">
        <v>9.4738826977416792</v>
      </c>
      <c r="AI136" s="54">
        <v>11.377358476954036</v>
      </c>
      <c r="AJ136" s="54">
        <v>12.097966989109473</v>
      </c>
      <c r="AK136" s="54">
        <v>12.214049602612221</v>
      </c>
      <c r="AL136" s="54">
        <v>4.4457423812252959</v>
      </c>
      <c r="AM136" s="54">
        <v>5.0745830889413002</v>
      </c>
      <c r="AN136" s="54">
        <v>11.316151445471935</v>
      </c>
      <c r="AO136" s="54">
        <v>12.946154644191751</v>
      </c>
    </row>
    <row r="137" spans="1:41" x14ac:dyDescent="0.2">
      <c r="A137" s="52" t="s">
        <v>41</v>
      </c>
      <c r="B137" s="52">
        <v>2013</v>
      </c>
      <c r="C137" s="53" t="s">
        <v>315</v>
      </c>
      <c r="D137" s="130" t="s">
        <v>316</v>
      </c>
      <c r="E137" s="52" t="s">
        <v>40</v>
      </c>
      <c r="F137" s="52" t="s">
        <v>385</v>
      </c>
      <c r="G137" s="54" t="s">
        <v>41</v>
      </c>
      <c r="H137" s="54">
        <v>0.15872789329237358</v>
      </c>
      <c r="I137" s="54">
        <v>0.1439535295541505</v>
      </c>
      <c r="J137" s="54">
        <v>0.14269608674714798</v>
      </c>
      <c r="K137" s="54">
        <v>0.12273387878721288</v>
      </c>
      <c r="L137" s="54">
        <v>0.12754611306730484</v>
      </c>
      <c r="M137" s="54">
        <v>0.14998481404063801</v>
      </c>
      <c r="N137" s="54">
        <v>0.16047270046225062</v>
      </c>
      <c r="O137" s="54">
        <v>0.16859775304944127</v>
      </c>
      <c r="P137" s="54">
        <v>0.18635888759043936</v>
      </c>
      <c r="Q137" s="54">
        <v>0.21108114724966742</v>
      </c>
      <c r="R137" s="54">
        <v>0.22839797607496137</v>
      </c>
      <c r="S137" s="54">
        <v>0.22692628421810104</v>
      </c>
      <c r="T137" s="54">
        <v>0.2248893528161354</v>
      </c>
      <c r="U137" s="54">
        <v>0.23342962050234561</v>
      </c>
      <c r="V137" s="54">
        <v>0.22137901153704437</v>
      </c>
      <c r="W137" s="54">
        <v>0.26282401021749463</v>
      </c>
      <c r="X137" s="54">
        <v>0.31164153699310965</v>
      </c>
      <c r="Y137" s="54">
        <v>0.27771901458740639</v>
      </c>
      <c r="Z137" s="54">
        <v>0.26170162999243052</v>
      </c>
      <c r="AA137" s="54">
        <v>0.2188705762115869</v>
      </c>
      <c r="AB137" s="54">
        <v>0.16218062264607302</v>
      </c>
      <c r="AC137" s="54">
        <v>7.7605759512194478E-2</v>
      </c>
      <c r="AD137" s="54">
        <v>4.7491841665611406E-2</v>
      </c>
      <c r="AE137" s="54">
        <v>4.5891166087213532E-2</v>
      </c>
      <c r="AF137" s="54">
        <v>4.5702421585431599E-2</v>
      </c>
      <c r="AG137" s="54">
        <v>4.7083446189019995E-2</v>
      </c>
      <c r="AH137" s="54">
        <v>5.0452315113999988E-2</v>
      </c>
      <c r="AI137" s="54">
        <v>5.0229749639999988E-2</v>
      </c>
      <c r="AJ137" s="54">
        <v>5.0528236169999997E-2</v>
      </c>
      <c r="AK137" s="54">
        <v>5.9024129472000017E-2</v>
      </c>
      <c r="AL137" s="54">
        <v>4.2348937026000004E-2</v>
      </c>
      <c r="AM137" s="54">
        <v>6.4005237781000007E-2</v>
      </c>
      <c r="AN137" s="54">
        <v>7.0985379480999991E-2</v>
      </c>
      <c r="AO137" s="54">
        <v>7.3126772652000002E-2</v>
      </c>
    </row>
    <row r="138" spans="1:41" x14ac:dyDescent="0.2">
      <c r="A138" s="52" t="s">
        <v>41</v>
      </c>
      <c r="B138" s="52">
        <v>2013</v>
      </c>
      <c r="C138" s="53" t="s">
        <v>317</v>
      </c>
      <c r="D138" s="130" t="s">
        <v>318</v>
      </c>
      <c r="E138" s="52" t="s">
        <v>40</v>
      </c>
      <c r="F138" s="52" t="s">
        <v>385</v>
      </c>
      <c r="G138" s="54">
        <v>1.35</v>
      </c>
      <c r="H138" s="54">
        <v>1.4110288587691149</v>
      </c>
      <c r="I138" s="54">
        <v>2.7634461125731957</v>
      </c>
      <c r="J138" s="54">
        <v>1.4013569321551271</v>
      </c>
      <c r="K138" s="54">
        <v>4.0956494452276377</v>
      </c>
      <c r="L138" s="54">
        <v>3.067046131934013</v>
      </c>
      <c r="M138" s="54">
        <v>9.0047996371167436</v>
      </c>
      <c r="N138" s="54">
        <v>11.973386367067556</v>
      </c>
      <c r="O138" s="54">
        <v>11.316666604713767</v>
      </c>
      <c r="P138" s="54">
        <v>11.779685654836445</v>
      </c>
      <c r="Q138" s="54">
        <v>12.722325883824618</v>
      </c>
      <c r="R138" s="54">
        <v>11.006646509911864</v>
      </c>
      <c r="S138" s="54">
        <v>10.449547048592754</v>
      </c>
      <c r="T138" s="54">
        <v>9.9819608362537178</v>
      </c>
      <c r="U138" s="54">
        <v>11.869301594732816</v>
      </c>
      <c r="V138" s="54">
        <v>10.220167672567987</v>
      </c>
      <c r="W138" s="54">
        <v>6.8796333490529742</v>
      </c>
      <c r="X138" s="54">
        <v>4.8150958750980406</v>
      </c>
      <c r="Y138" s="54">
        <v>2.8088424135392609</v>
      </c>
      <c r="Z138" s="54">
        <v>1.4947501559789786</v>
      </c>
      <c r="AA138" s="54">
        <v>3.7806854882565144</v>
      </c>
      <c r="AB138" s="54">
        <v>5.4133170637464012</v>
      </c>
      <c r="AC138" s="54">
        <v>4.6087900768905348</v>
      </c>
      <c r="AD138" s="54">
        <v>5.6725987417546548</v>
      </c>
      <c r="AE138" s="54">
        <v>6.6615170599988263</v>
      </c>
      <c r="AF138" s="54">
        <v>6.1328769739267432</v>
      </c>
      <c r="AG138" s="54">
        <v>7.7346055566368968</v>
      </c>
      <c r="AH138" s="54">
        <v>7.9078087339420851</v>
      </c>
      <c r="AI138" s="54">
        <v>7.5072923971820176</v>
      </c>
      <c r="AJ138" s="54">
        <v>8.2778745757053436</v>
      </c>
      <c r="AK138" s="54">
        <v>7.0405479730809226</v>
      </c>
      <c r="AL138" s="54">
        <v>7.8638489609408584</v>
      </c>
      <c r="AM138" s="54">
        <v>9.0166814786493266</v>
      </c>
      <c r="AN138" s="54">
        <v>6.9592604998435137</v>
      </c>
      <c r="AO138" s="54">
        <v>7.139988516368331</v>
      </c>
    </row>
    <row r="139" spans="1:41" x14ac:dyDescent="0.2">
      <c r="A139" s="52" t="s">
        <v>41</v>
      </c>
      <c r="B139" s="52">
        <v>2013</v>
      </c>
      <c r="C139" s="53" t="s">
        <v>319</v>
      </c>
      <c r="D139" s="130" t="s">
        <v>320</v>
      </c>
      <c r="E139" s="52" t="s">
        <v>40</v>
      </c>
      <c r="F139" s="52" t="s">
        <v>385</v>
      </c>
      <c r="G139" s="54" t="s">
        <v>383</v>
      </c>
      <c r="H139" s="54" t="s">
        <v>383</v>
      </c>
      <c r="I139" s="54" t="s">
        <v>383</v>
      </c>
      <c r="J139" s="54" t="s">
        <v>383</v>
      </c>
      <c r="K139" s="54" t="s">
        <v>383</v>
      </c>
      <c r="L139" s="54" t="s">
        <v>383</v>
      </c>
      <c r="M139" s="54" t="s">
        <v>383</v>
      </c>
      <c r="N139" s="54" t="s">
        <v>383</v>
      </c>
      <c r="O139" s="54" t="s">
        <v>383</v>
      </c>
      <c r="P139" s="54" t="s">
        <v>383</v>
      </c>
      <c r="Q139" s="54" t="s">
        <v>383</v>
      </c>
      <c r="R139" s="54" t="s">
        <v>383</v>
      </c>
      <c r="S139" s="54" t="s">
        <v>383</v>
      </c>
      <c r="T139" s="54" t="s">
        <v>383</v>
      </c>
      <c r="U139" s="54" t="s">
        <v>383</v>
      </c>
      <c r="V139" s="54" t="s">
        <v>383</v>
      </c>
      <c r="W139" s="54" t="s">
        <v>383</v>
      </c>
      <c r="X139" s="54" t="s">
        <v>383</v>
      </c>
      <c r="Y139" s="54" t="s">
        <v>383</v>
      </c>
      <c r="Z139" s="54" t="s">
        <v>383</v>
      </c>
      <c r="AA139" s="54" t="s">
        <v>383</v>
      </c>
      <c r="AB139" s="54" t="s">
        <v>383</v>
      </c>
      <c r="AC139" s="54" t="s">
        <v>383</v>
      </c>
      <c r="AD139" s="54" t="s">
        <v>383</v>
      </c>
      <c r="AE139" s="54" t="s">
        <v>383</v>
      </c>
      <c r="AF139" s="54" t="s">
        <v>383</v>
      </c>
      <c r="AG139" s="54" t="s">
        <v>383</v>
      </c>
      <c r="AH139" s="54" t="s">
        <v>383</v>
      </c>
      <c r="AI139" s="54" t="s">
        <v>383</v>
      </c>
      <c r="AJ139" s="54" t="s">
        <v>383</v>
      </c>
      <c r="AK139" s="54" t="s">
        <v>383</v>
      </c>
      <c r="AL139" s="54" t="s">
        <v>383</v>
      </c>
      <c r="AM139" s="54" t="s">
        <v>383</v>
      </c>
      <c r="AN139" s="54" t="s">
        <v>383</v>
      </c>
      <c r="AO139" s="54" t="s">
        <v>383</v>
      </c>
    </row>
    <row r="140" spans="1:41" x14ac:dyDescent="0.2">
      <c r="A140" s="52" t="s">
        <v>41</v>
      </c>
      <c r="B140" s="52">
        <v>2013</v>
      </c>
      <c r="C140" s="53" t="s">
        <v>321</v>
      </c>
      <c r="D140" s="130" t="s">
        <v>322</v>
      </c>
      <c r="E140" s="52" t="s">
        <v>40</v>
      </c>
      <c r="F140" s="52" t="s">
        <v>385</v>
      </c>
      <c r="G140" s="54">
        <v>60.793724822581282</v>
      </c>
      <c r="H140" s="54">
        <v>67.459303623632309</v>
      </c>
      <c r="I140" s="54">
        <v>67.110895736296868</v>
      </c>
      <c r="J140" s="54">
        <v>69.469261253634372</v>
      </c>
      <c r="K140" s="54">
        <v>66.928992447858789</v>
      </c>
      <c r="L140" s="54">
        <v>63.967880473129952</v>
      </c>
      <c r="M140" s="54">
        <v>62.280125338907453</v>
      </c>
      <c r="N140" s="54">
        <v>68.31710333186912</v>
      </c>
      <c r="O140" s="54">
        <v>60.37869446929021</v>
      </c>
      <c r="P140" s="54">
        <v>62.022520470639492</v>
      </c>
      <c r="Q140" s="54">
        <v>60.782730160736037</v>
      </c>
      <c r="R140" s="54">
        <v>58.108495579960923</v>
      </c>
      <c r="S140" s="54">
        <v>59.177953713026596</v>
      </c>
      <c r="T140" s="54">
        <v>54.424840077971638</v>
      </c>
      <c r="U140" s="54">
        <v>55.292925276289402</v>
      </c>
      <c r="V140" s="54">
        <v>58.956366781023384</v>
      </c>
      <c r="W140" s="54">
        <v>61.831561791060487</v>
      </c>
      <c r="X140" s="54">
        <v>62.228948148354604</v>
      </c>
      <c r="Y140" s="54">
        <v>59.742106712231347</v>
      </c>
      <c r="Z140" s="54">
        <v>57.894690103609896</v>
      </c>
      <c r="AA140" s="54">
        <v>50.648239964167914</v>
      </c>
      <c r="AB140" s="54">
        <v>45.58249329027651</v>
      </c>
      <c r="AC140" s="54">
        <v>43.452014626679336</v>
      </c>
      <c r="AD140" s="54">
        <v>42.354256138817476</v>
      </c>
      <c r="AE140" s="54">
        <v>43.26747560407852</v>
      </c>
      <c r="AF140" s="54">
        <v>44.772637411025713</v>
      </c>
      <c r="AG140" s="54">
        <v>42.663518038988016</v>
      </c>
      <c r="AH140" s="54">
        <v>45.109309898059223</v>
      </c>
      <c r="AI140" s="54">
        <v>44.457351651214104</v>
      </c>
      <c r="AJ140" s="54">
        <v>44.194554531335775</v>
      </c>
      <c r="AK140" s="54">
        <v>40.337515207374153</v>
      </c>
      <c r="AL140" s="54">
        <v>34.097749832237085</v>
      </c>
      <c r="AM140" s="54">
        <v>32.392392503877225</v>
      </c>
      <c r="AN140" s="54">
        <v>32.318008020390913</v>
      </c>
      <c r="AO140" s="54">
        <v>32.179744095885027</v>
      </c>
    </row>
    <row r="141" spans="1:41" ht="22.5" x14ac:dyDescent="0.2">
      <c r="A141" s="52" t="s">
        <v>41</v>
      </c>
      <c r="B141" s="52">
        <v>2013</v>
      </c>
      <c r="C141" s="53" t="s">
        <v>323</v>
      </c>
      <c r="D141" s="130" t="s">
        <v>324</v>
      </c>
      <c r="E141" s="52" t="s">
        <v>40</v>
      </c>
      <c r="F141" s="52" t="s">
        <v>385</v>
      </c>
      <c r="G141" s="54" t="s">
        <v>382</v>
      </c>
      <c r="H141" s="54" t="s">
        <v>382</v>
      </c>
      <c r="I141" s="54" t="s">
        <v>382</v>
      </c>
      <c r="J141" s="54" t="s">
        <v>382</v>
      </c>
      <c r="K141" s="54" t="s">
        <v>382</v>
      </c>
      <c r="L141" s="54" t="s">
        <v>382</v>
      </c>
      <c r="M141" s="54" t="s">
        <v>382</v>
      </c>
      <c r="N141" s="54" t="s">
        <v>382</v>
      </c>
      <c r="O141" s="54" t="s">
        <v>382</v>
      </c>
      <c r="P141" s="54" t="s">
        <v>382</v>
      </c>
      <c r="Q141" s="54" t="s">
        <v>382</v>
      </c>
      <c r="R141" s="54" t="s">
        <v>382</v>
      </c>
      <c r="S141" s="54" t="s">
        <v>382</v>
      </c>
      <c r="T141" s="54" t="s">
        <v>382</v>
      </c>
      <c r="U141" s="54" t="s">
        <v>382</v>
      </c>
      <c r="V141" s="54" t="s">
        <v>382</v>
      </c>
      <c r="W141" s="54" t="s">
        <v>382</v>
      </c>
      <c r="X141" s="54" t="s">
        <v>382</v>
      </c>
      <c r="Y141" s="54" t="s">
        <v>382</v>
      </c>
      <c r="Z141" s="54" t="s">
        <v>382</v>
      </c>
      <c r="AA141" s="54" t="s">
        <v>382</v>
      </c>
      <c r="AB141" s="54" t="s">
        <v>382</v>
      </c>
      <c r="AC141" s="54" t="s">
        <v>382</v>
      </c>
      <c r="AD141" s="54" t="s">
        <v>382</v>
      </c>
      <c r="AE141" s="54" t="s">
        <v>382</v>
      </c>
      <c r="AF141" s="54" t="s">
        <v>382</v>
      </c>
      <c r="AG141" s="54" t="s">
        <v>382</v>
      </c>
      <c r="AH141" s="54" t="s">
        <v>382</v>
      </c>
      <c r="AI141" s="54" t="s">
        <v>382</v>
      </c>
      <c r="AJ141" s="54" t="s">
        <v>382</v>
      </c>
      <c r="AK141" s="54" t="s">
        <v>382</v>
      </c>
      <c r="AL141" s="54" t="s">
        <v>382</v>
      </c>
      <c r="AM141" s="54" t="s">
        <v>382</v>
      </c>
      <c r="AN141" s="54" t="s">
        <v>382</v>
      </c>
      <c r="AO141" s="54" t="s">
        <v>382</v>
      </c>
    </row>
    <row r="142" spans="1:41" x14ac:dyDescent="0.2">
      <c r="A142" s="52" t="s">
        <v>41</v>
      </c>
      <c r="B142" s="52">
        <v>2013</v>
      </c>
      <c r="C142" s="53" t="s">
        <v>42</v>
      </c>
      <c r="D142" s="130" t="s">
        <v>325</v>
      </c>
      <c r="E142" s="52" t="s">
        <v>40</v>
      </c>
      <c r="F142" s="52" t="s">
        <v>385</v>
      </c>
      <c r="G142" s="54" t="s">
        <v>382</v>
      </c>
      <c r="H142" s="54" t="s">
        <v>382</v>
      </c>
      <c r="I142" s="54" t="s">
        <v>382</v>
      </c>
      <c r="J142" s="54" t="s">
        <v>382</v>
      </c>
      <c r="K142" s="54" t="s">
        <v>382</v>
      </c>
      <c r="L142" s="54" t="s">
        <v>382</v>
      </c>
      <c r="M142" s="54" t="s">
        <v>382</v>
      </c>
      <c r="N142" s="54" t="s">
        <v>382</v>
      </c>
      <c r="O142" s="54" t="s">
        <v>382</v>
      </c>
      <c r="P142" s="54" t="s">
        <v>382</v>
      </c>
      <c r="Q142" s="54" t="s">
        <v>382</v>
      </c>
      <c r="R142" s="54" t="s">
        <v>382</v>
      </c>
      <c r="S142" s="54" t="s">
        <v>382</v>
      </c>
      <c r="T142" s="54" t="s">
        <v>382</v>
      </c>
      <c r="U142" s="54" t="s">
        <v>382</v>
      </c>
      <c r="V142" s="54" t="s">
        <v>382</v>
      </c>
      <c r="W142" s="54" t="s">
        <v>382</v>
      </c>
      <c r="X142" s="54" t="s">
        <v>382</v>
      </c>
      <c r="Y142" s="54" t="s">
        <v>382</v>
      </c>
      <c r="Z142" s="54" t="s">
        <v>382</v>
      </c>
      <c r="AA142" s="54" t="s">
        <v>382</v>
      </c>
      <c r="AB142" s="54" t="s">
        <v>382</v>
      </c>
      <c r="AC142" s="54" t="s">
        <v>382</v>
      </c>
      <c r="AD142" s="54" t="s">
        <v>382</v>
      </c>
      <c r="AE142" s="54" t="s">
        <v>382</v>
      </c>
      <c r="AF142" s="54" t="s">
        <v>382</v>
      </c>
      <c r="AG142" s="54" t="s">
        <v>382</v>
      </c>
      <c r="AH142" s="54" t="s">
        <v>382</v>
      </c>
      <c r="AI142" s="54" t="s">
        <v>382</v>
      </c>
      <c r="AJ142" s="54" t="s">
        <v>382</v>
      </c>
      <c r="AK142" s="54" t="s">
        <v>382</v>
      </c>
      <c r="AL142" s="54" t="s">
        <v>382</v>
      </c>
      <c r="AM142" s="54" t="s">
        <v>382</v>
      </c>
      <c r="AN142" s="54" t="s">
        <v>382</v>
      </c>
      <c r="AO142" s="54" t="s">
        <v>382</v>
      </c>
    </row>
    <row r="143" spans="1:41" x14ac:dyDescent="0.2">
      <c r="A143" s="52" t="s">
        <v>41</v>
      </c>
      <c r="B143" s="52">
        <v>2013</v>
      </c>
      <c r="C143" s="53" t="s">
        <v>326</v>
      </c>
      <c r="D143" s="130" t="s">
        <v>327</v>
      </c>
      <c r="E143" s="52" t="s">
        <v>40</v>
      </c>
      <c r="F143" s="52" t="s">
        <v>385</v>
      </c>
      <c r="G143" s="54" t="s">
        <v>383</v>
      </c>
      <c r="H143" s="54" t="s">
        <v>383</v>
      </c>
      <c r="I143" s="54" t="s">
        <v>383</v>
      </c>
      <c r="J143" s="54" t="s">
        <v>383</v>
      </c>
      <c r="K143" s="54" t="s">
        <v>383</v>
      </c>
      <c r="L143" s="54" t="s">
        <v>383</v>
      </c>
      <c r="M143" s="54" t="s">
        <v>383</v>
      </c>
      <c r="N143" s="54" t="s">
        <v>383</v>
      </c>
      <c r="O143" s="54" t="s">
        <v>383</v>
      </c>
      <c r="P143" s="54" t="s">
        <v>383</v>
      </c>
      <c r="Q143" s="54" t="s">
        <v>383</v>
      </c>
      <c r="R143" s="54" t="s">
        <v>383</v>
      </c>
      <c r="S143" s="54" t="s">
        <v>383</v>
      </c>
      <c r="T143" s="54" t="s">
        <v>383</v>
      </c>
      <c r="U143" s="54" t="s">
        <v>383</v>
      </c>
      <c r="V143" s="54" t="s">
        <v>383</v>
      </c>
      <c r="W143" s="54" t="s">
        <v>383</v>
      </c>
      <c r="X143" s="54" t="s">
        <v>383</v>
      </c>
      <c r="Y143" s="54" t="s">
        <v>383</v>
      </c>
      <c r="Z143" s="54" t="s">
        <v>383</v>
      </c>
      <c r="AA143" s="54" t="s">
        <v>383</v>
      </c>
      <c r="AB143" s="54" t="s">
        <v>383</v>
      </c>
      <c r="AC143" s="54" t="s">
        <v>383</v>
      </c>
      <c r="AD143" s="54" t="s">
        <v>383</v>
      </c>
      <c r="AE143" s="54" t="s">
        <v>383</v>
      </c>
      <c r="AF143" s="54" t="s">
        <v>383</v>
      </c>
      <c r="AG143" s="54" t="s">
        <v>383</v>
      </c>
      <c r="AH143" s="54" t="s">
        <v>383</v>
      </c>
      <c r="AI143" s="54" t="s">
        <v>383</v>
      </c>
      <c r="AJ143" s="54" t="s">
        <v>383</v>
      </c>
      <c r="AK143" s="54" t="s">
        <v>383</v>
      </c>
      <c r="AL143" s="54" t="s">
        <v>383</v>
      </c>
      <c r="AM143" s="54" t="s">
        <v>383</v>
      </c>
      <c r="AN143" s="54" t="s">
        <v>383</v>
      </c>
      <c r="AO143" s="54" t="s">
        <v>383</v>
      </c>
    </row>
    <row r="144" spans="1:41" ht="22.5" x14ac:dyDescent="0.2">
      <c r="A144" s="52" t="s">
        <v>41</v>
      </c>
      <c r="B144" s="52">
        <v>2013</v>
      </c>
      <c r="C144" s="53" t="s">
        <v>328</v>
      </c>
      <c r="D144" s="130" t="s">
        <v>329</v>
      </c>
      <c r="E144" s="52" t="s">
        <v>40</v>
      </c>
      <c r="F144" s="52" t="s">
        <v>385</v>
      </c>
      <c r="G144" s="54" t="s">
        <v>382</v>
      </c>
      <c r="H144" s="54" t="s">
        <v>382</v>
      </c>
      <c r="I144" s="54" t="s">
        <v>382</v>
      </c>
      <c r="J144" s="54" t="s">
        <v>382</v>
      </c>
      <c r="K144" s="54" t="s">
        <v>382</v>
      </c>
      <c r="L144" s="54" t="s">
        <v>382</v>
      </c>
      <c r="M144" s="54" t="s">
        <v>382</v>
      </c>
      <c r="N144" s="54" t="s">
        <v>382</v>
      </c>
      <c r="O144" s="54" t="s">
        <v>382</v>
      </c>
      <c r="P144" s="54" t="s">
        <v>382</v>
      </c>
      <c r="Q144" s="54" t="s">
        <v>382</v>
      </c>
      <c r="R144" s="54" t="s">
        <v>382</v>
      </c>
      <c r="S144" s="54" t="s">
        <v>382</v>
      </c>
      <c r="T144" s="54" t="s">
        <v>382</v>
      </c>
      <c r="U144" s="54" t="s">
        <v>382</v>
      </c>
      <c r="V144" s="54" t="s">
        <v>382</v>
      </c>
      <c r="W144" s="54" t="s">
        <v>382</v>
      </c>
      <c r="X144" s="54" t="s">
        <v>382</v>
      </c>
      <c r="Y144" s="54" t="s">
        <v>382</v>
      </c>
      <c r="Z144" s="54" t="s">
        <v>382</v>
      </c>
      <c r="AA144" s="54" t="s">
        <v>382</v>
      </c>
      <c r="AB144" s="54" t="s">
        <v>382</v>
      </c>
      <c r="AC144" s="54" t="s">
        <v>382</v>
      </c>
      <c r="AD144" s="54" t="s">
        <v>382</v>
      </c>
      <c r="AE144" s="54" t="s">
        <v>382</v>
      </c>
      <c r="AF144" s="54" t="s">
        <v>382</v>
      </c>
      <c r="AG144" s="54" t="s">
        <v>382</v>
      </c>
      <c r="AH144" s="54" t="s">
        <v>382</v>
      </c>
      <c r="AI144" s="54" t="s">
        <v>382</v>
      </c>
      <c r="AJ144" s="54" t="s">
        <v>382</v>
      </c>
      <c r="AK144" s="54" t="s">
        <v>382</v>
      </c>
      <c r="AL144" s="54" t="s">
        <v>382</v>
      </c>
      <c r="AM144" s="54" t="s">
        <v>382</v>
      </c>
      <c r="AN144" s="54" t="s">
        <v>382</v>
      </c>
      <c r="AO144" s="54" t="s">
        <v>382</v>
      </c>
    </row>
    <row r="145" spans="1:41" x14ac:dyDescent="0.2">
      <c r="A145" s="52"/>
      <c r="B145" s="52"/>
      <c r="C145" s="53"/>
      <c r="D145" s="130"/>
      <c r="E145" s="52"/>
      <c r="F145" s="52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I145" s="54"/>
      <c r="AJ145" s="54"/>
      <c r="AK145" s="54"/>
      <c r="AL145" s="54"/>
      <c r="AM145" s="54"/>
      <c r="AN145" s="54"/>
      <c r="AO145" s="54"/>
    </row>
    <row r="146" spans="1:41" x14ac:dyDescent="0.2">
      <c r="A146" s="52"/>
      <c r="B146" s="52"/>
      <c r="C146" s="53"/>
      <c r="D146" s="130"/>
      <c r="E146" s="52"/>
      <c r="F146" s="52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I146" s="54"/>
      <c r="AJ146" s="54"/>
      <c r="AK146" s="54"/>
      <c r="AL146" s="54"/>
      <c r="AM146" s="54"/>
      <c r="AN146" s="54"/>
      <c r="AO146" s="54"/>
    </row>
    <row r="147" spans="1:41" x14ac:dyDescent="0.2">
      <c r="A147" s="52"/>
      <c r="B147" s="52"/>
      <c r="C147" s="53"/>
      <c r="D147" s="130"/>
      <c r="E147" s="52"/>
      <c r="F147" s="52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I147" s="54"/>
      <c r="AJ147" s="54"/>
      <c r="AK147" s="54"/>
      <c r="AL147" s="54"/>
      <c r="AM147" s="54"/>
      <c r="AN147" s="54"/>
      <c r="AO147" s="54"/>
    </row>
    <row r="148" spans="1:41" x14ac:dyDescent="0.2">
      <c r="A148" s="52"/>
      <c r="B148" s="52"/>
      <c r="C148" s="53"/>
      <c r="D148" s="130"/>
      <c r="E148" s="52"/>
      <c r="F148" s="52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I148" s="54"/>
      <c r="AJ148" s="54"/>
      <c r="AK148" s="54"/>
      <c r="AL148" s="54"/>
      <c r="AM148" s="54"/>
      <c r="AN148" s="54"/>
      <c r="AO148" s="54"/>
    </row>
    <row r="149" spans="1:41" x14ac:dyDescent="0.2">
      <c r="A149" s="52"/>
      <c r="B149" s="52"/>
      <c r="C149" s="53"/>
      <c r="D149" s="130"/>
      <c r="E149" s="52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I149" s="54"/>
      <c r="AJ149" s="54"/>
      <c r="AK149" s="54"/>
      <c r="AL149" s="54"/>
      <c r="AM149" s="54"/>
      <c r="AN149" s="54"/>
      <c r="AO149" s="54"/>
    </row>
    <row r="150" spans="1:41" x14ac:dyDescent="0.2">
      <c r="D150" s="131" t="s">
        <v>31</v>
      </c>
      <c r="G150" s="55">
        <v>1987</v>
      </c>
      <c r="H150" s="55">
        <v>1990</v>
      </c>
      <c r="I150" s="55">
        <v>1991</v>
      </c>
      <c r="J150" s="55">
        <v>1992</v>
      </c>
      <c r="K150" s="55">
        <v>1993</v>
      </c>
      <c r="L150" s="55">
        <v>1994</v>
      </c>
      <c r="M150" s="55">
        <v>1995</v>
      </c>
      <c r="N150" s="55">
        <v>1996</v>
      </c>
      <c r="O150" s="55">
        <v>1997</v>
      </c>
      <c r="P150" s="55">
        <v>1998</v>
      </c>
      <c r="Q150" s="55">
        <v>1999</v>
      </c>
      <c r="R150" s="55">
        <v>2000</v>
      </c>
      <c r="S150" s="55">
        <v>2001</v>
      </c>
      <c r="T150" s="55">
        <v>2002</v>
      </c>
      <c r="U150" s="55">
        <v>2003</v>
      </c>
      <c r="V150" s="55">
        <v>2004</v>
      </c>
      <c r="W150" s="55">
        <v>2005</v>
      </c>
      <c r="X150" s="55">
        <v>2006</v>
      </c>
      <c r="Y150" s="55">
        <v>2007</v>
      </c>
      <c r="Z150" s="55">
        <v>2008</v>
      </c>
      <c r="AA150" s="55">
        <v>2009</v>
      </c>
      <c r="AB150" s="55">
        <v>2010</v>
      </c>
      <c r="AC150" s="55">
        <v>2011</v>
      </c>
      <c r="AD150" s="55">
        <v>2012</v>
      </c>
      <c r="AE150" s="55">
        <v>2013</v>
      </c>
      <c r="AF150" s="55">
        <v>2014</v>
      </c>
      <c r="AG150" s="55">
        <v>2015</v>
      </c>
      <c r="AH150" s="55">
        <v>2016</v>
      </c>
      <c r="AI150" s="55">
        <v>2017</v>
      </c>
      <c r="AJ150" s="55">
        <v>2018</v>
      </c>
      <c r="AK150" s="55">
        <v>2019</v>
      </c>
      <c r="AL150" s="51">
        <f>AK150+1</f>
        <v>2020</v>
      </c>
      <c r="AM150" s="51">
        <f>AL150+1</f>
        <v>2021</v>
      </c>
      <c r="AN150" s="51">
        <f>AM150+1</f>
        <v>2022</v>
      </c>
      <c r="AO150" s="51">
        <f>AN150+1</f>
        <v>2023</v>
      </c>
    </row>
    <row r="151" spans="1:41" x14ac:dyDescent="0.2">
      <c r="D151" s="130" t="s">
        <v>32</v>
      </c>
      <c r="G151" s="159">
        <f t="shared" ref="G151" si="0">G3</f>
        <v>40.142000000000003</v>
      </c>
      <c r="H151" s="159">
        <f t="shared" ref="H151:AE151" si="1">H3</f>
        <v>46.374000000000002</v>
      </c>
      <c r="I151" s="159">
        <f t="shared" ref="I151:T151" si="2">I3</f>
        <v>46.188000000000002</v>
      </c>
      <c r="J151" s="159">
        <f t="shared" si="2"/>
        <v>53.064999999999998</v>
      </c>
      <c r="K151" s="159">
        <f t="shared" si="2"/>
        <v>46.944000000000003</v>
      </c>
      <c r="L151" s="159">
        <f t="shared" si="2"/>
        <v>45.1</v>
      </c>
      <c r="M151" s="159">
        <f t="shared" si="2"/>
        <v>41.390999999999998</v>
      </c>
      <c r="N151" s="159">
        <f t="shared" si="2"/>
        <v>41.86407198904368</v>
      </c>
      <c r="O151" s="159">
        <f t="shared" si="2"/>
        <v>40.192419351450397</v>
      </c>
      <c r="P151" s="159">
        <f t="shared" si="2"/>
        <v>39.384215967131034</v>
      </c>
      <c r="Q151" s="159">
        <f t="shared" si="2"/>
        <v>38.768690530542884</v>
      </c>
      <c r="R151" s="159">
        <f t="shared" si="2"/>
        <v>39.719915102986882</v>
      </c>
      <c r="S151" s="159">
        <f t="shared" si="2"/>
        <v>41.145427812248805</v>
      </c>
      <c r="T151" s="159">
        <f t="shared" si="2"/>
        <v>37.621453266901277</v>
      </c>
      <c r="U151" s="159">
        <f t="shared" si="1"/>
        <v>33.812131250761119</v>
      </c>
      <c r="V151" s="159">
        <f t="shared" si="1"/>
        <v>32.332900719629599</v>
      </c>
      <c r="W151" s="159">
        <f t="shared" si="1"/>
        <v>32.384444731674478</v>
      </c>
      <c r="X151" s="159">
        <f t="shared" si="1"/>
        <v>29.873750586223437</v>
      </c>
      <c r="Y151" s="159">
        <f t="shared" si="1"/>
        <v>27.673372056795841</v>
      </c>
      <c r="Z151" s="159">
        <f t="shared" si="1"/>
        <v>22.482200621326168</v>
      </c>
      <c r="AA151" s="159">
        <f t="shared" si="1"/>
        <v>13.782700595516683</v>
      </c>
      <c r="AB151" s="159">
        <f t="shared" si="1"/>
        <v>11.922622680969427</v>
      </c>
      <c r="AC151" s="159">
        <f t="shared" si="1"/>
        <v>8.3703291658573065</v>
      </c>
      <c r="AD151" s="159">
        <f t="shared" si="1"/>
        <v>10.52580501818</v>
      </c>
      <c r="AE151" s="159">
        <f t="shared" si="1"/>
        <v>9.0884051543483082</v>
      </c>
      <c r="AF151" s="159">
        <f t="shared" ref="AF151:AG151" si="3">AF3</f>
        <v>7.8104382166061717</v>
      </c>
      <c r="AG151" s="159">
        <f t="shared" si="3"/>
        <v>9.8194393328618315</v>
      </c>
      <c r="AH151" s="159">
        <f t="shared" ref="AH151:AI151" si="4">AH3</f>
        <v>8.3070376159746306</v>
      </c>
      <c r="AI151" s="159">
        <f t="shared" si="4"/>
        <v>8.1190498312768575</v>
      </c>
      <c r="AJ151" s="159">
        <f t="shared" ref="AJ151:AK151" si="5">AJ3</f>
        <v>6.7376102471207284</v>
      </c>
      <c r="AK151" s="159">
        <f t="shared" si="5"/>
        <v>5.9897232099439481</v>
      </c>
      <c r="AL151" s="159">
        <f t="shared" ref="AL151:AM151" si="6">AL3</f>
        <v>5.587029530190275</v>
      </c>
      <c r="AM151" s="159">
        <f t="shared" si="6"/>
        <v>8.5254191885939274</v>
      </c>
      <c r="AN151" s="159">
        <f t="shared" ref="AN151:AO151" si="7">AN3</f>
        <v>7.4763021168651962</v>
      </c>
      <c r="AO151" s="159">
        <f t="shared" si="7"/>
        <v>4.3259294009041573</v>
      </c>
    </row>
    <row r="152" spans="1:41" x14ac:dyDescent="0.2">
      <c r="D152" s="130" t="s">
        <v>33</v>
      </c>
      <c r="G152" s="159">
        <f t="shared" ref="G152:T152" si="8">SUM(G28,G30)</f>
        <v>7.2379999999999995</v>
      </c>
      <c r="H152" s="159">
        <f t="shared" si="8"/>
        <v>7.7600922363900802</v>
      </c>
      <c r="I152" s="159">
        <f t="shared" si="8"/>
        <v>7.9106166822349042</v>
      </c>
      <c r="J152" s="159">
        <f t="shared" si="8"/>
        <v>7.3009305319142035</v>
      </c>
      <c r="K152" s="159">
        <f t="shared" si="8"/>
        <v>7.3306550723460147</v>
      </c>
      <c r="L152" s="159">
        <f t="shared" si="8"/>
        <v>7.6018526855212221</v>
      </c>
      <c r="M152" s="159">
        <f t="shared" si="8"/>
        <v>7.465680606421583</v>
      </c>
      <c r="N152" s="159">
        <f t="shared" si="8"/>
        <v>7.6451595838007673</v>
      </c>
      <c r="O152" s="159">
        <f t="shared" si="8"/>
        <v>7.517761773304878</v>
      </c>
      <c r="P152" s="159">
        <f t="shared" si="8"/>
        <v>7.9031578228237827</v>
      </c>
      <c r="Q152" s="159">
        <f t="shared" si="8"/>
        <v>8.0328164638807973</v>
      </c>
      <c r="R152" s="159">
        <f t="shared" si="8"/>
        <v>8.200638359780239</v>
      </c>
      <c r="S152" s="159">
        <f t="shared" si="8"/>
        <v>8.4934780937487702</v>
      </c>
      <c r="T152" s="159">
        <f t="shared" si="8"/>
        <v>8.4398283355490253</v>
      </c>
      <c r="U152" s="159">
        <f t="shared" ref="U152:AE152" si="9">U28+U30</f>
        <v>8.8241715664307492</v>
      </c>
      <c r="V152" s="159">
        <f t="shared" si="9"/>
        <v>8.8767591085674979</v>
      </c>
      <c r="W152" s="159">
        <f t="shared" si="9"/>
        <v>9.3140811716934842</v>
      </c>
      <c r="X152" s="159">
        <f t="shared" si="9"/>
        <v>9.1902231752614547</v>
      </c>
      <c r="Y152" s="159">
        <f t="shared" si="9"/>
        <v>9.0620393646913353</v>
      </c>
      <c r="Z152" s="159">
        <f t="shared" si="9"/>
        <v>9.8563570297353778</v>
      </c>
      <c r="AA152" s="159">
        <f t="shared" si="9"/>
        <v>9.2763946978166842</v>
      </c>
      <c r="AB152" s="159">
        <f t="shared" si="9"/>
        <v>9.6569715770626789</v>
      </c>
      <c r="AC152" s="159">
        <f t="shared" si="9"/>
        <v>8.4574642535441136</v>
      </c>
      <c r="AD152" s="159">
        <f t="shared" si="9"/>
        <v>8.1200409381457614</v>
      </c>
      <c r="AE152" s="159">
        <f t="shared" si="9"/>
        <v>8.085431843219844</v>
      </c>
      <c r="AF152" s="159">
        <f t="shared" ref="AF152:AG152" si="10">AF28+AF30</f>
        <v>7.2906712901159931</v>
      </c>
      <c r="AG152" s="159">
        <f t="shared" si="10"/>
        <v>7.8519633242409101</v>
      </c>
      <c r="AH152" s="159">
        <f t="shared" ref="AH152:AI152" si="11">AH28+AH30</f>
        <v>8.0997645772934082</v>
      </c>
      <c r="AI152" s="159">
        <f t="shared" si="11"/>
        <v>7.6036355055854701</v>
      </c>
      <c r="AJ152" s="159">
        <f t="shared" ref="AJ152:AK152" si="12">AJ28+AJ30</f>
        <v>8.1772512480294797</v>
      </c>
      <c r="AK152" s="159">
        <f t="shared" si="12"/>
        <v>7.9383758202826344</v>
      </c>
      <c r="AL152" s="159">
        <f t="shared" ref="AL152:AM152" si="13">AL28+AL30</f>
        <v>8.2687957325741657</v>
      </c>
      <c r="AM152" s="159">
        <f t="shared" si="13"/>
        <v>7.936458848063813</v>
      </c>
      <c r="AN152" s="159">
        <f t="shared" ref="AN152:AO152" si="14">AN28+AN30</f>
        <v>6.9322173391958888</v>
      </c>
      <c r="AO152" s="159">
        <f t="shared" si="14"/>
        <v>6.5710686813213144</v>
      </c>
    </row>
    <row r="153" spans="1:41" ht="12.75" customHeight="1" x14ac:dyDescent="0.2">
      <c r="D153" s="130" t="s">
        <v>34</v>
      </c>
      <c r="G153" s="159">
        <f t="shared" ref="G153" si="15">SUM(G6:G13)</f>
        <v>9.2070000000000007</v>
      </c>
      <c r="H153" s="159">
        <f t="shared" ref="H153:AE153" si="16">SUM(H6:H13)</f>
        <v>9.0820430843423541</v>
      </c>
      <c r="I153" s="159">
        <f t="shared" ref="I153:T153" si="17">SUM(I6:I13)</f>
        <v>8.8476130621513231</v>
      </c>
      <c r="J153" s="159">
        <f t="shared" si="17"/>
        <v>7.4841393559046931</v>
      </c>
      <c r="K153" s="159">
        <f t="shared" si="17"/>
        <v>7.8704205397264708</v>
      </c>
      <c r="L153" s="159">
        <f t="shared" si="17"/>
        <v>7.8357006397698603</v>
      </c>
      <c r="M153" s="159">
        <f t="shared" si="17"/>
        <v>7.9911280744771807</v>
      </c>
      <c r="N153" s="159">
        <f t="shared" si="17"/>
        <v>8.1152149242366765</v>
      </c>
      <c r="O153" s="159">
        <f t="shared" si="17"/>
        <v>8.9274221451056039</v>
      </c>
      <c r="P153" s="159">
        <f t="shared" si="17"/>
        <v>8.8569151706664577</v>
      </c>
      <c r="Q153" s="159">
        <f t="shared" si="17"/>
        <v>8.7925317081433025</v>
      </c>
      <c r="R153" s="159">
        <f t="shared" si="17"/>
        <v>10.272382333830645</v>
      </c>
      <c r="S153" s="159">
        <f t="shared" si="17"/>
        <v>9.1673988099998347</v>
      </c>
      <c r="T153" s="159">
        <f t="shared" si="17"/>
        <v>10.558581082484586</v>
      </c>
      <c r="U153" s="159">
        <f t="shared" si="16"/>
        <v>13.154259987379703</v>
      </c>
      <c r="V153" s="159">
        <f t="shared" si="16"/>
        <v>15.447940858970176</v>
      </c>
      <c r="W153" s="159">
        <f t="shared" si="16"/>
        <v>16.44789381070732</v>
      </c>
      <c r="X153" s="159">
        <f t="shared" si="16"/>
        <v>15.519442768349291</v>
      </c>
      <c r="Y153" s="159">
        <f t="shared" si="16"/>
        <v>17.326656316885952</v>
      </c>
      <c r="Z153" s="159">
        <f t="shared" si="16"/>
        <v>14.688582405748894</v>
      </c>
      <c r="AA153" s="159">
        <f t="shared" si="16"/>
        <v>9.6136699229330898</v>
      </c>
      <c r="AB153" s="159">
        <f t="shared" si="16"/>
        <v>9.0400064497858725</v>
      </c>
      <c r="AC153" s="159">
        <f t="shared" si="16"/>
        <v>7.5342302863856307</v>
      </c>
      <c r="AD153" s="159">
        <f t="shared" si="16"/>
        <v>9.3806405865860807</v>
      </c>
      <c r="AE153" s="159">
        <f t="shared" si="16"/>
        <v>9.5603756569205931</v>
      </c>
      <c r="AF153" s="159">
        <f t="shared" ref="AF153:AG153" si="18">SUM(AF6:AF13)</f>
        <v>10.380643483052131</v>
      </c>
      <c r="AG153" s="159">
        <f t="shared" si="18"/>
        <v>10.308052301233955</v>
      </c>
      <c r="AH153" s="159">
        <f t="shared" ref="AH153:AI153" si="19">SUM(AH6:AH13)</f>
        <v>10.612728325310243</v>
      </c>
      <c r="AI153" s="159">
        <f t="shared" si="19"/>
        <v>9.8151913767490484</v>
      </c>
      <c r="AJ153" s="159">
        <f t="shared" ref="AJ153:AK153" si="20">SUM(AJ6:AJ13)</f>
        <v>9.1848867212157685</v>
      </c>
      <c r="AK153" s="159">
        <f t="shared" si="20"/>
        <v>8.2056013447669844</v>
      </c>
      <c r="AL153" s="159">
        <f t="shared" ref="AL153:AM153" si="21">SUM(AL6:AL13)</f>
        <v>8.1454286170491699</v>
      </c>
      <c r="AM153" s="159">
        <f t="shared" si="21"/>
        <v>8.3794808730021266</v>
      </c>
      <c r="AN153" s="159">
        <f t="shared" ref="AN153:AO153" si="22">SUM(AN6:AN13)</f>
        <v>8.0342520503094388</v>
      </c>
      <c r="AO153" s="159">
        <f t="shared" si="22"/>
        <v>8.1524171445602818</v>
      </c>
    </row>
    <row r="154" spans="1:41" x14ac:dyDescent="0.2">
      <c r="D154" s="130" t="s">
        <v>35</v>
      </c>
      <c r="G154" s="159">
        <f t="shared" ref="G154:T154" si="23">SUM(G32:G34)</f>
        <v>8.7029999999999994</v>
      </c>
      <c r="H154" s="159">
        <f t="shared" si="23"/>
        <v>8.5874436515398962</v>
      </c>
      <c r="I154" s="159">
        <f t="shared" si="23"/>
        <v>9.1818463491185227</v>
      </c>
      <c r="J154" s="159">
        <f t="shared" si="23"/>
        <v>9.6452967613599405</v>
      </c>
      <c r="K154" s="159">
        <f t="shared" si="23"/>
        <v>10.162646738284897</v>
      </c>
      <c r="L154" s="159">
        <f t="shared" si="23"/>
        <v>11.532784931599146</v>
      </c>
      <c r="M154" s="159">
        <f t="shared" si="23"/>
        <v>13.998932185018662</v>
      </c>
      <c r="N154" s="159">
        <f t="shared" si="23"/>
        <v>11.615560520171709</v>
      </c>
      <c r="O154" s="159">
        <f t="shared" si="23"/>
        <v>11.722428100532367</v>
      </c>
      <c r="P154" s="159">
        <f t="shared" si="23"/>
        <v>12.086635551569495</v>
      </c>
      <c r="Q154" s="159">
        <f t="shared" si="23"/>
        <v>12.328605467192334</v>
      </c>
      <c r="R154" s="159">
        <f t="shared" si="23"/>
        <v>12.690233334119627</v>
      </c>
      <c r="S154" s="159">
        <f t="shared" si="23"/>
        <v>12.848720658398816</v>
      </c>
      <c r="T154" s="159">
        <f t="shared" si="23"/>
        <v>12.252852257589575</v>
      </c>
      <c r="U154" s="159">
        <f t="shared" ref="U154:AE154" si="24">U32+U33+U34</f>
        <v>12.884541199684342</v>
      </c>
      <c r="V154" s="159">
        <f t="shared" si="24"/>
        <v>12.55638575527329</v>
      </c>
      <c r="W154" s="159">
        <f t="shared" si="24"/>
        <v>12.473433002471385</v>
      </c>
      <c r="X154" s="159">
        <f t="shared" si="24"/>
        <v>11.335492148575295</v>
      </c>
      <c r="Y154" s="159">
        <f t="shared" si="24"/>
        <v>10.29081865748508</v>
      </c>
      <c r="Z154" s="159">
        <f t="shared" si="24"/>
        <v>10.065475109840987</v>
      </c>
      <c r="AA154" s="159">
        <f t="shared" si="24"/>
        <v>8.3798213969760109</v>
      </c>
      <c r="AB154" s="159">
        <f t="shared" si="24"/>
        <v>7.2779703365126869</v>
      </c>
      <c r="AC154" s="159">
        <f t="shared" si="24"/>
        <v>6.4359551009795988</v>
      </c>
      <c r="AD154" s="159">
        <f t="shared" si="24"/>
        <v>6.0573819204373729</v>
      </c>
      <c r="AE154" s="159">
        <f t="shared" si="24"/>
        <v>5.3994361134075985</v>
      </c>
      <c r="AF154" s="159">
        <f t="shared" ref="AF154:AG154" si="25">AF32+AF33+AF34</f>
        <v>4.6968708173554798</v>
      </c>
      <c r="AG154" s="159">
        <f t="shared" si="25"/>
        <v>4.1465073065859803</v>
      </c>
      <c r="AH154" s="159">
        <f t="shared" ref="AH154:AM154" si="26">AH32+AH33+AH34</f>
        <v>3.9367426999374615</v>
      </c>
      <c r="AI154" s="159">
        <f t="shared" si="26"/>
        <v>4.0709062149030437</v>
      </c>
      <c r="AJ154" s="159">
        <f t="shared" si="26"/>
        <v>4.3297146905988972</v>
      </c>
      <c r="AK154" s="159">
        <f t="shared" si="26"/>
        <v>3.9584414447863385</v>
      </c>
      <c r="AL154" s="159">
        <f t="shared" si="26"/>
        <v>3.5184960460194175</v>
      </c>
      <c r="AM154" s="159">
        <f t="shared" si="26"/>
        <v>3.2882259507612246</v>
      </c>
      <c r="AN154" s="159">
        <f t="shared" ref="AN154:AO154" si="27">AN32+AN33+AN34</f>
        <v>3.6890604815869947</v>
      </c>
      <c r="AO154" s="159">
        <f t="shared" si="27"/>
        <v>3.3923965968225973</v>
      </c>
    </row>
    <row r="155" spans="1:41" x14ac:dyDescent="0.2">
      <c r="D155" s="130" t="s">
        <v>36</v>
      </c>
      <c r="G155" s="159">
        <f>G140</f>
        <v>60.793724822581282</v>
      </c>
      <c r="H155" s="159">
        <f t="shared" ref="H155:AF155" si="28">H140</f>
        <v>67.459303623632309</v>
      </c>
      <c r="I155" s="159">
        <f t="shared" si="28"/>
        <v>67.110895736296868</v>
      </c>
      <c r="J155" s="159">
        <f t="shared" si="28"/>
        <v>69.469261253634372</v>
      </c>
      <c r="K155" s="159">
        <f t="shared" si="28"/>
        <v>66.928992447858789</v>
      </c>
      <c r="L155" s="159">
        <f t="shared" si="28"/>
        <v>63.967880473129952</v>
      </c>
      <c r="M155" s="159">
        <f t="shared" si="28"/>
        <v>62.280125338907453</v>
      </c>
      <c r="N155" s="159">
        <f t="shared" si="28"/>
        <v>68.31710333186912</v>
      </c>
      <c r="O155" s="159">
        <f t="shared" si="28"/>
        <v>60.37869446929021</v>
      </c>
      <c r="P155" s="159">
        <f t="shared" si="28"/>
        <v>62.022520470639492</v>
      </c>
      <c r="Q155" s="159">
        <f t="shared" si="28"/>
        <v>60.782730160736037</v>
      </c>
      <c r="R155" s="159">
        <f t="shared" si="28"/>
        <v>58.108495579960923</v>
      </c>
      <c r="S155" s="159">
        <f t="shared" si="28"/>
        <v>59.177953713026596</v>
      </c>
      <c r="T155" s="159">
        <f t="shared" si="28"/>
        <v>54.424840077971638</v>
      </c>
      <c r="U155" s="159">
        <f t="shared" si="28"/>
        <v>55.292925276289402</v>
      </c>
      <c r="V155" s="159">
        <f t="shared" si="28"/>
        <v>58.956366781023384</v>
      </c>
      <c r="W155" s="159">
        <f t="shared" si="28"/>
        <v>61.831561791060487</v>
      </c>
      <c r="X155" s="159">
        <f t="shared" si="28"/>
        <v>62.228948148354604</v>
      </c>
      <c r="Y155" s="159">
        <f t="shared" si="28"/>
        <v>59.742106712231347</v>
      </c>
      <c r="Z155" s="159">
        <f t="shared" si="28"/>
        <v>57.894690103609896</v>
      </c>
      <c r="AA155" s="159">
        <f t="shared" si="28"/>
        <v>50.648239964167914</v>
      </c>
      <c r="AB155" s="159">
        <f t="shared" si="28"/>
        <v>45.58249329027651</v>
      </c>
      <c r="AC155" s="159">
        <f t="shared" si="28"/>
        <v>43.452014626679336</v>
      </c>
      <c r="AD155" s="159">
        <f t="shared" si="28"/>
        <v>42.354256138817476</v>
      </c>
      <c r="AE155" s="159">
        <f>AE140</f>
        <v>43.26747560407852</v>
      </c>
      <c r="AF155" s="159">
        <f t="shared" si="28"/>
        <v>44.772637411025713</v>
      </c>
      <c r="AG155" s="159">
        <f>AG140</f>
        <v>42.663518038988016</v>
      </c>
      <c r="AH155" s="159">
        <f t="shared" ref="AH155:AI155" si="29">AH140</f>
        <v>45.109309898059223</v>
      </c>
      <c r="AI155" s="159">
        <f t="shared" si="29"/>
        <v>44.457351651214104</v>
      </c>
      <c r="AJ155" s="159">
        <f t="shared" ref="AJ155:AK155" si="30">AJ140</f>
        <v>44.194554531335775</v>
      </c>
      <c r="AK155" s="159">
        <f t="shared" si="30"/>
        <v>40.337515207374153</v>
      </c>
      <c r="AL155" s="159">
        <f t="shared" ref="AL155:AM155" si="31">AL140</f>
        <v>34.097749832237085</v>
      </c>
      <c r="AM155" s="159">
        <f t="shared" si="31"/>
        <v>32.392392503877225</v>
      </c>
      <c r="AN155" s="159">
        <f t="shared" ref="AN155:AO155" si="32">AN140</f>
        <v>32.318008020390913</v>
      </c>
      <c r="AO155" s="159">
        <f t="shared" si="32"/>
        <v>32.179744095885027</v>
      </c>
    </row>
    <row r="156" spans="1:41" x14ac:dyDescent="0.2">
      <c r="D156" s="130" t="s">
        <v>357</v>
      </c>
      <c r="G156" s="159"/>
      <c r="H156" s="159">
        <f>SUM(H88:H109)</f>
        <v>33.37844591027936</v>
      </c>
      <c r="I156" s="159">
        <f t="shared" ref="I156:AH156" si="33">SUM(I88:I109)</f>
        <v>33.293796632900772</v>
      </c>
      <c r="J156" s="159">
        <f t="shared" si="33"/>
        <v>33.183545036724297</v>
      </c>
      <c r="K156" s="159">
        <f t="shared" si="33"/>
        <v>33.914323798082279</v>
      </c>
      <c r="L156" s="159">
        <f t="shared" si="33"/>
        <v>34.87395815479303</v>
      </c>
      <c r="M156" s="159">
        <f t="shared" si="33"/>
        <v>35.861771128588813</v>
      </c>
      <c r="N156" s="159">
        <f t="shared" si="33"/>
        <v>35.96507640386875</v>
      </c>
      <c r="O156" s="159">
        <f t="shared" si="33"/>
        <v>34.977212711625377</v>
      </c>
      <c r="P156" s="159">
        <f t="shared" si="33"/>
        <v>37.282655774126482</v>
      </c>
      <c r="Q156" s="159">
        <f t="shared" si="33"/>
        <v>37.152378993050647</v>
      </c>
      <c r="R156" s="159">
        <f t="shared" si="33"/>
        <v>34.893836247175528</v>
      </c>
      <c r="S156" s="159">
        <f t="shared" si="33"/>
        <v>33.23925886847713</v>
      </c>
      <c r="T156" s="159">
        <f t="shared" si="33"/>
        <v>32.822355974196988</v>
      </c>
      <c r="U156" s="159">
        <f t="shared" si="33"/>
        <v>33.749239818608288</v>
      </c>
      <c r="V156" s="159">
        <f t="shared" si="33"/>
        <v>32.756703446934353</v>
      </c>
      <c r="W156" s="159">
        <f t="shared" si="33"/>
        <v>31.919248023409651</v>
      </c>
      <c r="X156" s="159">
        <f t="shared" si="33"/>
        <v>31.178991699352686</v>
      </c>
      <c r="Y156" s="159">
        <f t="shared" si="33"/>
        <v>30.099762139368806</v>
      </c>
      <c r="Z156" s="159">
        <f t="shared" si="33"/>
        <v>29.281300317367048</v>
      </c>
      <c r="AA156" s="159">
        <f t="shared" si="33"/>
        <v>28.828264973575934</v>
      </c>
      <c r="AB156" s="159">
        <f t="shared" si="33"/>
        <v>30.549508718248376</v>
      </c>
      <c r="AC156" s="159">
        <f t="shared" si="33"/>
        <v>28.493948533409505</v>
      </c>
      <c r="AD156" s="159">
        <f t="shared" si="33"/>
        <v>28.366769527259635</v>
      </c>
      <c r="AE156" s="159">
        <f t="shared" si="33"/>
        <v>30.393197524940035</v>
      </c>
      <c r="AF156" s="159">
        <f t="shared" si="33"/>
        <v>29.756914741579344</v>
      </c>
      <c r="AG156" s="159">
        <f t="shared" si="33"/>
        <v>30.042936028033381</v>
      </c>
      <c r="AH156" s="159">
        <f t="shared" si="33"/>
        <v>30.940585571330374</v>
      </c>
      <c r="AI156" s="159">
        <f t="shared" ref="AI156:AJ156" si="34">SUM(AI88:AI109)</f>
        <v>32.534150681323055</v>
      </c>
      <c r="AJ156" s="159">
        <f t="shared" si="34"/>
        <v>34.16371919018183</v>
      </c>
      <c r="AK156" s="159">
        <f t="shared" ref="AK156:AL156" si="35">SUM(AK88:AK109)</f>
        <v>32.804085633418637</v>
      </c>
      <c r="AL156" s="159">
        <f t="shared" si="35"/>
        <v>33.452162374112476</v>
      </c>
      <c r="AM156" s="159">
        <f t="shared" ref="AM156:AN156" si="36">SUM(AM88:AM109)</f>
        <v>34.425935209352389</v>
      </c>
      <c r="AN156" s="159">
        <f t="shared" si="36"/>
        <v>32.293315105240943</v>
      </c>
      <c r="AO156" s="159">
        <f t="shared" ref="AO156" si="37">SUM(AO88:AO109)</f>
        <v>29.436594619035994</v>
      </c>
    </row>
    <row r="157" spans="1:41" x14ac:dyDescent="0.2">
      <c r="D157" s="130" t="s">
        <v>37</v>
      </c>
      <c r="G157" s="159">
        <f t="shared" ref="G157" si="38">SUM(G4,G5,G54,G120,G118,G122,G41)</f>
        <v>2.524</v>
      </c>
      <c r="H157" s="159">
        <f>SUM(H4,H5,H54,H120,H118,H122,H80)</f>
        <v>1.6346004481530041</v>
      </c>
      <c r="I157" s="159">
        <f t="shared" ref="I157:AH157" si="39">SUM(I4,I5,I54,I120,I118,I122,I80)</f>
        <v>2.3176264601434577</v>
      </c>
      <c r="J157" s="159">
        <f t="shared" si="39"/>
        <v>2.4977302209728167</v>
      </c>
      <c r="K157" s="159">
        <f t="shared" si="39"/>
        <v>1.6149019381642735</v>
      </c>
      <c r="L157" s="159">
        <f t="shared" si="39"/>
        <v>0.97122676879503733</v>
      </c>
      <c r="M157" s="159">
        <f t="shared" si="39"/>
        <v>0.96264590650769599</v>
      </c>
      <c r="N157" s="159">
        <f t="shared" si="39"/>
        <v>0.94531688637487343</v>
      </c>
      <c r="O157" s="159">
        <f t="shared" si="39"/>
        <v>1.0295641938428113</v>
      </c>
      <c r="P157" s="159">
        <f t="shared" si="39"/>
        <v>1.1978264950968862</v>
      </c>
      <c r="Q157" s="159">
        <f t="shared" si="39"/>
        <v>1.099812453230026</v>
      </c>
      <c r="R157" s="159">
        <f t="shared" si="39"/>
        <v>1.2555783531390079</v>
      </c>
      <c r="S157" s="159">
        <f t="shared" si="39"/>
        <v>1.4660486925585094</v>
      </c>
      <c r="T157" s="159">
        <f t="shared" si="39"/>
        <v>1.322019989451765</v>
      </c>
      <c r="U157" s="159">
        <f t="shared" si="39"/>
        <v>1.1559025311854021</v>
      </c>
      <c r="V157" s="159">
        <f t="shared" si="39"/>
        <v>1.1295516264280463</v>
      </c>
      <c r="W157" s="159">
        <f t="shared" si="39"/>
        <v>1.2679612588994154</v>
      </c>
      <c r="X157" s="159">
        <f t="shared" si="39"/>
        <v>1.1576113065525733</v>
      </c>
      <c r="Y157" s="159">
        <f t="shared" si="39"/>
        <v>1.1406555283233446</v>
      </c>
      <c r="Z157" s="159">
        <f t="shared" si="39"/>
        <v>1.1785535924689503</v>
      </c>
      <c r="AA157" s="159">
        <f t="shared" si="39"/>
        <v>1.0297558012354493</v>
      </c>
      <c r="AB157" s="159">
        <f t="shared" si="39"/>
        <v>1.1474008815673058</v>
      </c>
      <c r="AC157" s="159">
        <f t="shared" si="39"/>
        <v>0.85919459320739011</v>
      </c>
      <c r="AD157" s="159">
        <f t="shared" si="39"/>
        <v>0.88628851477022053</v>
      </c>
      <c r="AE157" s="159">
        <f t="shared" si="39"/>
        <v>0.8247404354115887</v>
      </c>
      <c r="AF157" s="159">
        <f t="shared" si="39"/>
        <v>0.78493786852242908</v>
      </c>
      <c r="AG157" s="159">
        <f t="shared" si="39"/>
        <v>0.64545423761160592</v>
      </c>
      <c r="AH157" s="159">
        <f t="shared" si="39"/>
        <v>0.65022666370041327</v>
      </c>
      <c r="AI157" s="159">
        <f t="shared" ref="AI157:AJ157" si="40">SUM(AI4,AI5,AI54,AI120,AI118,AI122,AI80)</f>
        <v>0.39228344282169519</v>
      </c>
      <c r="AJ157" s="159">
        <f t="shared" si="40"/>
        <v>0.87519241895778188</v>
      </c>
      <c r="AK157" s="159">
        <f t="shared" ref="AK157:AL157" si="41">SUM(AK4,AK5,AK54,AK120,AK118,AK122,AK80)</f>
        <v>0.51782691935219893</v>
      </c>
      <c r="AL157" s="159">
        <f t="shared" si="41"/>
        <v>0.49398292144516431</v>
      </c>
      <c r="AM157" s="159">
        <f t="shared" ref="AM157:AN157" si="42">SUM(AM4,AM5,AM54,AM120,AM118,AM122,AM80)</f>
        <v>0.50305520682326288</v>
      </c>
      <c r="AN157" s="159">
        <f t="shared" si="42"/>
        <v>0.45389826980220349</v>
      </c>
      <c r="AO157" s="159">
        <f t="shared" ref="AO157" si="43">SUM(AO4,AO5,AO54,AO120,AO118,AO122,AO80)</f>
        <v>0.36193918813627662</v>
      </c>
    </row>
    <row r="158" spans="1:41" x14ac:dyDescent="0.2">
      <c r="D158" s="131" t="s">
        <v>38</v>
      </c>
      <c r="G158" s="56">
        <f>SUM(G151:G157)</f>
        <v>128.60772482258128</v>
      </c>
      <c r="H158" s="56">
        <f>SUM(H151:H157)</f>
        <v>174.27592895433702</v>
      </c>
      <c r="I158" s="56">
        <f t="shared" ref="I158:AD158" si="44">SUM(I151:I157)</f>
        <v>174.85039492284585</v>
      </c>
      <c r="J158" s="56">
        <f t="shared" si="44"/>
        <v>182.64590316051033</v>
      </c>
      <c r="K158" s="56">
        <f t="shared" si="44"/>
        <v>174.76594053446271</v>
      </c>
      <c r="L158" s="56">
        <f t="shared" si="44"/>
        <v>171.88340365360827</v>
      </c>
      <c r="M158" s="56">
        <f t="shared" si="44"/>
        <v>169.95128323992139</v>
      </c>
      <c r="N158" s="56">
        <f t="shared" si="44"/>
        <v>174.46750363936559</v>
      </c>
      <c r="O158" s="56">
        <f t="shared" si="44"/>
        <v>164.74550274515167</v>
      </c>
      <c r="P158" s="56">
        <f t="shared" si="44"/>
        <v>168.73392725205363</v>
      </c>
      <c r="Q158" s="56">
        <f t="shared" si="44"/>
        <v>166.95756577677605</v>
      </c>
      <c r="R158" s="56">
        <f t="shared" si="44"/>
        <v>165.14107931099286</v>
      </c>
      <c r="S158" s="56">
        <f t="shared" si="44"/>
        <v>165.53828664845844</v>
      </c>
      <c r="T158" s="56">
        <f t="shared" si="44"/>
        <v>157.44193098414488</v>
      </c>
      <c r="U158" s="56">
        <f t="shared" si="44"/>
        <v>158.87317163033902</v>
      </c>
      <c r="V158" s="56">
        <f t="shared" si="44"/>
        <v>162.05660829682634</v>
      </c>
      <c r="W158" s="56">
        <f t="shared" si="44"/>
        <v>165.63862378991624</v>
      </c>
      <c r="X158" s="56">
        <f t="shared" si="44"/>
        <v>160.48445983266936</v>
      </c>
      <c r="Y158" s="56">
        <f t="shared" si="44"/>
        <v>155.33541077578172</v>
      </c>
      <c r="Z158" s="56">
        <f t="shared" si="44"/>
        <v>145.44715918009732</v>
      </c>
      <c r="AA158" s="56">
        <f t="shared" si="44"/>
        <v>121.55884735222178</v>
      </c>
      <c r="AB158" s="56">
        <f t="shared" si="44"/>
        <v>115.17697393442286</v>
      </c>
      <c r="AC158" s="56">
        <f t="shared" si="44"/>
        <v>103.60313656006288</v>
      </c>
      <c r="AD158" s="56">
        <f t="shared" si="44"/>
        <v>105.69118264419653</v>
      </c>
      <c r="AE158" s="56">
        <f t="shared" ref="AE158:AF158" si="45">SUM(AE151:AE157)</f>
        <v>106.61906233232648</v>
      </c>
      <c r="AF158" s="56">
        <f t="shared" si="45"/>
        <v>105.49311382825726</v>
      </c>
      <c r="AG158" s="56">
        <f t="shared" ref="AG158:AH158" si="46">SUM(AG151:AG157)</f>
        <v>105.47787056955568</v>
      </c>
      <c r="AH158" s="56">
        <f t="shared" si="46"/>
        <v>107.65639535160575</v>
      </c>
      <c r="AI158" s="56">
        <f t="shared" ref="AI158:AJ158" si="47">SUM(AI151:AI157)</f>
        <v>106.99256870387327</v>
      </c>
      <c r="AJ158" s="56">
        <f t="shared" si="47"/>
        <v>107.66292904744027</v>
      </c>
      <c r="AK158" s="56">
        <f t="shared" ref="AK158:AL158" si="48">SUM(AK151:AK157)</f>
        <v>99.751569579924904</v>
      </c>
      <c r="AL158" s="56">
        <f t="shared" si="48"/>
        <v>93.563645053627752</v>
      </c>
      <c r="AM158" s="56">
        <f t="shared" ref="AM158:AN158" si="49">SUM(AM151:AM157)</f>
        <v>95.450967780473974</v>
      </c>
      <c r="AN158" s="56">
        <f t="shared" si="49"/>
        <v>91.197053383391591</v>
      </c>
      <c r="AO158" s="56">
        <f t="shared" ref="AO158" si="50">SUM(AO151:AO157)</f>
        <v>84.420089726665637</v>
      </c>
    </row>
    <row r="159" spans="1:41" x14ac:dyDescent="0.2">
      <c r="G159" s="132">
        <f>G158-G132</f>
        <v>0</v>
      </c>
      <c r="H159" s="132">
        <f>H158-H132</f>
        <v>0</v>
      </c>
      <c r="I159" s="132">
        <f t="shared" ref="I159:AF159" si="51">I158-I132</f>
        <v>0</v>
      </c>
      <c r="J159" s="132">
        <f t="shared" si="51"/>
        <v>0</v>
      </c>
      <c r="K159" s="132">
        <f t="shared" si="51"/>
        <v>0</v>
      </c>
      <c r="L159" s="132">
        <f t="shared" si="51"/>
        <v>0</v>
      </c>
      <c r="M159" s="132">
        <f t="shared" si="51"/>
        <v>0</v>
      </c>
      <c r="N159" s="132">
        <f t="shared" si="51"/>
        <v>0</v>
      </c>
      <c r="O159" s="132">
        <f t="shared" si="51"/>
        <v>0</v>
      </c>
      <c r="P159" s="132">
        <f t="shared" si="51"/>
        <v>0</v>
      </c>
      <c r="Q159" s="132">
        <f t="shared" si="51"/>
        <v>0</v>
      </c>
      <c r="R159" s="132">
        <f t="shared" si="51"/>
        <v>0</v>
      </c>
      <c r="S159" s="132">
        <f t="shared" si="51"/>
        <v>0</v>
      </c>
      <c r="T159" s="132">
        <f t="shared" si="51"/>
        <v>0</v>
      </c>
      <c r="U159" s="132">
        <f t="shared" si="51"/>
        <v>0</v>
      </c>
      <c r="V159" s="132">
        <f t="shared" si="51"/>
        <v>0</v>
      </c>
      <c r="W159" s="132">
        <f t="shared" si="51"/>
        <v>0</v>
      </c>
      <c r="X159" s="132">
        <f t="shared" si="51"/>
        <v>0</v>
      </c>
      <c r="Y159" s="132">
        <f t="shared" si="51"/>
        <v>0</v>
      </c>
      <c r="Z159" s="132">
        <f t="shared" si="51"/>
        <v>0</v>
      </c>
      <c r="AA159" s="132">
        <f t="shared" si="51"/>
        <v>0</v>
      </c>
      <c r="AB159" s="132">
        <f t="shared" si="51"/>
        <v>0</v>
      </c>
      <c r="AC159" s="132">
        <f t="shared" si="51"/>
        <v>0</v>
      </c>
      <c r="AD159" s="132">
        <f t="shared" si="51"/>
        <v>0</v>
      </c>
      <c r="AE159" s="132">
        <f t="shared" si="51"/>
        <v>0</v>
      </c>
      <c r="AF159" s="132">
        <f t="shared" si="51"/>
        <v>0</v>
      </c>
      <c r="AG159" s="132">
        <f t="shared" ref="AG159:AL159" si="52">AG158-AG132</f>
        <v>0</v>
      </c>
      <c r="AH159" s="132">
        <f t="shared" si="52"/>
        <v>0</v>
      </c>
      <c r="AI159" s="132">
        <f t="shared" si="52"/>
        <v>0</v>
      </c>
      <c r="AJ159" s="132">
        <f t="shared" si="52"/>
        <v>0</v>
      </c>
      <c r="AK159" s="132">
        <f t="shared" si="52"/>
        <v>0</v>
      </c>
      <c r="AL159" s="132">
        <f t="shared" si="52"/>
        <v>0</v>
      </c>
      <c r="AM159" s="132">
        <f t="shared" ref="AM159:AN159" si="53">AM158-AM132</f>
        <v>0</v>
      </c>
      <c r="AN159" s="132">
        <f t="shared" si="53"/>
        <v>0</v>
      </c>
      <c r="AO159" s="132">
        <f t="shared" ref="AO159" si="54">AO158-AO132</f>
        <v>0</v>
      </c>
    </row>
    <row r="160" spans="1:41" x14ac:dyDescent="0.2">
      <c r="D160" s="130" t="s">
        <v>39</v>
      </c>
      <c r="G160" s="54">
        <f>$G$158</f>
        <v>128.60772482258128</v>
      </c>
      <c r="H160" s="54">
        <f>$G$158</f>
        <v>128.60772482258128</v>
      </c>
      <c r="I160" s="54">
        <f t="shared" ref="I160:AM160" si="55">$G$158</f>
        <v>128.60772482258128</v>
      </c>
      <c r="J160" s="54">
        <f t="shared" si="55"/>
        <v>128.60772482258128</v>
      </c>
      <c r="K160" s="54">
        <f t="shared" si="55"/>
        <v>128.60772482258128</v>
      </c>
      <c r="L160" s="54">
        <f t="shared" si="55"/>
        <v>128.60772482258128</v>
      </c>
      <c r="M160" s="54">
        <f t="shared" si="55"/>
        <v>128.60772482258128</v>
      </c>
      <c r="N160" s="54">
        <f t="shared" si="55"/>
        <v>128.60772482258128</v>
      </c>
      <c r="O160" s="54">
        <f t="shared" si="55"/>
        <v>128.60772482258128</v>
      </c>
      <c r="P160" s="54">
        <f t="shared" si="55"/>
        <v>128.60772482258128</v>
      </c>
      <c r="Q160" s="54">
        <f t="shared" si="55"/>
        <v>128.60772482258128</v>
      </c>
      <c r="R160" s="54">
        <f t="shared" si="55"/>
        <v>128.60772482258128</v>
      </c>
      <c r="S160" s="54">
        <f t="shared" si="55"/>
        <v>128.60772482258128</v>
      </c>
      <c r="T160" s="54">
        <f t="shared" si="55"/>
        <v>128.60772482258128</v>
      </c>
      <c r="U160" s="54">
        <f t="shared" si="55"/>
        <v>128.60772482258128</v>
      </c>
      <c r="V160" s="54">
        <f t="shared" si="55"/>
        <v>128.60772482258128</v>
      </c>
      <c r="W160" s="54">
        <f t="shared" si="55"/>
        <v>128.60772482258128</v>
      </c>
      <c r="X160" s="54">
        <f t="shared" si="55"/>
        <v>128.60772482258128</v>
      </c>
      <c r="Y160" s="54">
        <f t="shared" si="55"/>
        <v>128.60772482258128</v>
      </c>
      <c r="Z160" s="54">
        <f t="shared" si="55"/>
        <v>128.60772482258128</v>
      </c>
      <c r="AA160" s="54">
        <f t="shared" si="55"/>
        <v>128.60772482258128</v>
      </c>
      <c r="AB160" s="54">
        <f t="shared" si="55"/>
        <v>128.60772482258128</v>
      </c>
      <c r="AC160" s="54">
        <f t="shared" si="55"/>
        <v>128.60772482258128</v>
      </c>
      <c r="AD160" s="54">
        <f t="shared" si="55"/>
        <v>128.60772482258128</v>
      </c>
      <c r="AE160" s="54">
        <f t="shared" si="55"/>
        <v>128.60772482258128</v>
      </c>
      <c r="AF160" s="54">
        <f t="shared" si="55"/>
        <v>128.60772482258128</v>
      </c>
      <c r="AG160" s="54">
        <f t="shared" si="55"/>
        <v>128.60772482258128</v>
      </c>
      <c r="AH160" s="54">
        <f t="shared" si="55"/>
        <v>128.60772482258128</v>
      </c>
      <c r="AI160" s="54">
        <f t="shared" si="55"/>
        <v>128.60772482258128</v>
      </c>
      <c r="AJ160" s="54">
        <f t="shared" si="55"/>
        <v>128.60772482258128</v>
      </c>
      <c r="AK160" s="54">
        <f t="shared" si="55"/>
        <v>128.60772482258128</v>
      </c>
      <c r="AL160" s="54">
        <f>$G$158</f>
        <v>128.60772482258128</v>
      </c>
      <c r="AM160" s="54">
        <f t="shared" si="55"/>
        <v>128.60772482258128</v>
      </c>
      <c r="AN160" s="54">
        <f>$G$158</f>
        <v>128.60772482258128</v>
      </c>
      <c r="AO160" s="54">
        <f>$G$158</f>
        <v>128.60772482258128</v>
      </c>
    </row>
    <row r="161" spans="35:40" x14ac:dyDescent="0.2">
      <c r="AI161" s="152"/>
      <c r="AJ161" s="152"/>
      <c r="AK161" s="152"/>
      <c r="AL161" s="152"/>
      <c r="AM161" s="152"/>
      <c r="AN161" s="152"/>
    </row>
    <row r="162" spans="35:40" x14ac:dyDescent="0.2">
      <c r="AI162" s="152"/>
      <c r="AJ162" s="152"/>
      <c r="AK162" s="152"/>
      <c r="AL162" s="152"/>
      <c r="AM162" s="152"/>
      <c r="AN162" s="152"/>
    </row>
    <row r="163" spans="35:40" x14ac:dyDescent="0.2">
      <c r="AI163" s="152"/>
      <c r="AJ163" s="152"/>
      <c r="AK163" s="152"/>
      <c r="AL163" s="152"/>
      <c r="AM163" s="152"/>
      <c r="AN163" s="152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>
    <tabColor theme="5"/>
  </sheetPr>
  <dimension ref="B2:AK13"/>
  <sheetViews>
    <sheetView showGridLines="0" workbookViewId="0">
      <selection activeCell="AK20" sqref="AK20"/>
    </sheetView>
  </sheetViews>
  <sheetFormatPr defaultColWidth="9.140625" defaultRowHeight="12.75" x14ac:dyDescent="0.2"/>
  <cols>
    <col min="1" max="1" width="9.140625" style="50"/>
    <col min="2" max="2" width="25.140625" style="50" customWidth="1"/>
    <col min="3" max="36" width="5.5703125" style="50" customWidth="1"/>
    <col min="37" max="37" width="4.85546875" style="50" customWidth="1"/>
    <col min="38" max="16384" width="9.140625" style="50"/>
  </cols>
  <sheetData>
    <row r="2" spans="2:37" x14ac:dyDescent="0.2">
      <c r="B2" s="57" t="s">
        <v>358</v>
      </c>
    </row>
    <row r="3" spans="2:37" x14ac:dyDescent="0.2">
      <c r="B3" s="57"/>
    </row>
    <row r="4" spans="2:37" s="55" customFormat="1" x14ac:dyDescent="0.25">
      <c r="B4" s="58"/>
      <c r="C4" s="59">
        <f>'A.3 Fig.A3.2'!G150</f>
        <v>1987</v>
      </c>
      <c r="D4" s="60">
        <f>'A.3 Fig.A3.2'!H150</f>
        <v>1990</v>
      </c>
      <c r="E4" s="60">
        <f>'A.3 Fig.A3.2'!I150</f>
        <v>1991</v>
      </c>
      <c r="F4" s="60">
        <f>'A.3 Fig.A3.2'!J150</f>
        <v>1992</v>
      </c>
      <c r="G4" s="60">
        <f>'A.3 Fig.A3.2'!K150</f>
        <v>1993</v>
      </c>
      <c r="H4" s="60">
        <f>'A.3 Fig.A3.2'!L150</f>
        <v>1994</v>
      </c>
      <c r="I4" s="60">
        <f>'A.3 Fig.A3.2'!M150</f>
        <v>1995</v>
      </c>
      <c r="J4" s="60">
        <f>'A.3 Fig.A3.2'!N150</f>
        <v>1996</v>
      </c>
      <c r="K4" s="60">
        <f>'A.3 Fig.A3.2'!O150</f>
        <v>1997</v>
      </c>
      <c r="L4" s="60">
        <f>'A.3 Fig.A3.2'!P150</f>
        <v>1998</v>
      </c>
      <c r="M4" s="60">
        <f>'A.3 Fig.A3.2'!Q150</f>
        <v>1999</v>
      </c>
      <c r="N4" s="60">
        <f>'A.3 Fig.A3.2'!R150</f>
        <v>2000</v>
      </c>
      <c r="O4" s="60">
        <f>'A.3 Fig.A3.2'!S150</f>
        <v>2001</v>
      </c>
      <c r="P4" s="60">
        <f>'A.3 Fig.A3.2'!T150</f>
        <v>2002</v>
      </c>
      <c r="Q4" s="60">
        <f>'A.3 Fig.A3.2'!U150</f>
        <v>2003</v>
      </c>
      <c r="R4" s="60">
        <f>'A.3 Fig.A3.2'!V150</f>
        <v>2004</v>
      </c>
      <c r="S4" s="60">
        <f>'A.3 Fig.A3.2'!W150</f>
        <v>2005</v>
      </c>
      <c r="T4" s="60">
        <f>'A.3 Fig.A3.2'!X150</f>
        <v>2006</v>
      </c>
      <c r="U4" s="60">
        <f>'A.3 Fig.A3.2'!Y150</f>
        <v>2007</v>
      </c>
      <c r="V4" s="60">
        <f>'A.3 Fig.A3.2'!Z150</f>
        <v>2008</v>
      </c>
      <c r="W4" s="60">
        <v>2009</v>
      </c>
      <c r="X4" s="60">
        <v>2010</v>
      </c>
      <c r="Y4" s="60">
        <v>2011</v>
      </c>
      <c r="Z4" s="60">
        <v>2012</v>
      </c>
      <c r="AA4" s="60">
        <v>2013</v>
      </c>
      <c r="AB4" s="60">
        <v>2014</v>
      </c>
      <c r="AC4" s="60">
        <v>2015</v>
      </c>
      <c r="AD4" s="60">
        <v>2016</v>
      </c>
      <c r="AE4" s="60">
        <v>2017</v>
      </c>
      <c r="AF4" s="60">
        <v>2018</v>
      </c>
      <c r="AG4" s="60">
        <v>2019</v>
      </c>
      <c r="AH4" s="60">
        <v>2020</v>
      </c>
      <c r="AI4" s="60">
        <v>2021</v>
      </c>
      <c r="AJ4" s="60">
        <v>2022</v>
      </c>
      <c r="AK4" s="61">
        <v>2023</v>
      </c>
    </row>
    <row r="5" spans="2:37" s="52" customFormat="1" x14ac:dyDescent="0.25">
      <c r="B5" s="62" t="s">
        <v>32</v>
      </c>
      <c r="C5" s="63">
        <f>'A.3 Fig.A3.2'!G151</f>
        <v>40.142000000000003</v>
      </c>
      <c r="D5" s="63">
        <f>'A.3 Fig.A3.2'!H151</f>
        <v>46.374000000000002</v>
      </c>
      <c r="E5" s="63">
        <f>'A.3 Fig.A3.2'!I151</f>
        <v>46.188000000000002</v>
      </c>
      <c r="F5" s="63">
        <f>'A.3 Fig.A3.2'!J151</f>
        <v>53.064999999999998</v>
      </c>
      <c r="G5" s="63">
        <f>'A.3 Fig.A3.2'!K151</f>
        <v>46.944000000000003</v>
      </c>
      <c r="H5" s="63">
        <f>'A.3 Fig.A3.2'!L151</f>
        <v>45.1</v>
      </c>
      <c r="I5" s="63">
        <f>'A.3 Fig.A3.2'!M151</f>
        <v>41.390999999999998</v>
      </c>
      <c r="J5" s="63">
        <f>'A.3 Fig.A3.2'!N151</f>
        <v>41.86407198904368</v>
      </c>
      <c r="K5" s="63">
        <f>'A.3 Fig.A3.2'!O151</f>
        <v>40.192419351450397</v>
      </c>
      <c r="L5" s="63">
        <f>'A.3 Fig.A3.2'!P151</f>
        <v>39.384215967131034</v>
      </c>
      <c r="M5" s="63">
        <f>'A.3 Fig.A3.2'!Q151</f>
        <v>38.768690530542884</v>
      </c>
      <c r="N5" s="63">
        <f>'A.3 Fig.A3.2'!R151</f>
        <v>39.719915102986882</v>
      </c>
      <c r="O5" s="63">
        <f>'A.3 Fig.A3.2'!S151</f>
        <v>41.145427812248805</v>
      </c>
      <c r="P5" s="63">
        <f>'A.3 Fig.A3.2'!T151</f>
        <v>37.621453266901277</v>
      </c>
      <c r="Q5" s="63">
        <f>'A.3 Fig.A3.2'!U151</f>
        <v>33.812131250761119</v>
      </c>
      <c r="R5" s="63">
        <f>'A.3 Fig.A3.2'!V151</f>
        <v>32.332900719629599</v>
      </c>
      <c r="S5" s="63">
        <f>'A.3 Fig.A3.2'!W151</f>
        <v>32.384444731674478</v>
      </c>
      <c r="T5" s="63">
        <f>'A.3 Fig.A3.2'!X151</f>
        <v>29.873750586223437</v>
      </c>
      <c r="U5" s="63">
        <f>'A.3 Fig.A3.2'!Y151</f>
        <v>27.673372056795841</v>
      </c>
      <c r="V5" s="63">
        <f>'A.3 Fig.A3.2'!Z151</f>
        <v>22.482200621326168</v>
      </c>
      <c r="W5" s="63">
        <f>'A.3 Fig.A3.2'!AA151</f>
        <v>13.782700595516683</v>
      </c>
      <c r="X5" s="63">
        <f>'A.3 Fig.A3.2'!AB151</f>
        <v>11.922622680969427</v>
      </c>
      <c r="Y5" s="63">
        <f>'A.3 Fig.A3.2'!AC151</f>
        <v>8.3703291658573065</v>
      </c>
      <c r="Z5" s="63">
        <f>'A.3 Fig.A3.2'!AD151</f>
        <v>10.52580501818</v>
      </c>
      <c r="AA5" s="63">
        <f>'A.3 Fig.A3.2'!AE151</f>
        <v>9.0884051543483082</v>
      </c>
      <c r="AB5" s="63">
        <f>'A.3 Fig.A3.2'!AF151</f>
        <v>7.8104382166061717</v>
      </c>
      <c r="AC5" s="63">
        <f>'A.3 Fig.A3.2'!AG151</f>
        <v>9.8194393328618315</v>
      </c>
      <c r="AD5" s="63">
        <f>'A.3 Fig.A3.2'!AH151</f>
        <v>8.3070376159746306</v>
      </c>
      <c r="AE5" s="63">
        <f>'A.3 Fig.A3.2'!AI151</f>
        <v>8.1190498312768575</v>
      </c>
      <c r="AF5" s="63">
        <f>'A.3 Fig.A3.2'!AJ151</f>
        <v>6.7376102471207284</v>
      </c>
      <c r="AG5" s="63">
        <f>'A.3 Fig.A3.2'!AK151</f>
        <v>5.9897232099439481</v>
      </c>
      <c r="AH5" s="63">
        <f>'A.3 Fig.A3.2'!AL151</f>
        <v>5.587029530190275</v>
      </c>
      <c r="AI5" s="63">
        <f>'A.3 Fig.A3.2'!AM151</f>
        <v>8.5254191885939274</v>
      </c>
      <c r="AJ5" s="63">
        <f>'A.3 Fig.A3.2'!AN151</f>
        <v>7.4763021168651962</v>
      </c>
      <c r="AK5" s="64">
        <f>'A.3 Fig.A3.2'!AO151</f>
        <v>4.3259294009041573</v>
      </c>
    </row>
    <row r="6" spans="2:37" s="52" customFormat="1" x14ac:dyDescent="0.25">
      <c r="B6" s="62" t="s">
        <v>33</v>
      </c>
      <c r="C6" s="63">
        <f>'A.3 Fig.A3.2'!G152</f>
        <v>7.2379999999999995</v>
      </c>
      <c r="D6" s="63">
        <f>'A.3 Fig.A3.2'!H152</f>
        <v>7.7600922363900802</v>
      </c>
      <c r="E6" s="63">
        <f>'A.3 Fig.A3.2'!I152</f>
        <v>7.9106166822349042</v>
      </c>
      <c r="F6" s="63">
        <f>'A.3 Fig.A3.2'!J152</f>
        <v>7.3009305319142035</v>
      </c>
      <c r="G6" s="63">
        <f>'A.3 Fig.A3.2'!K152</f>
        <v>7.3306550723460147</v>
      </c>
      <c r="H6" s="63">
        <f>'A.3 Fig.A3.2'!L152</f>
        <v>7.6018526855212221</v>
      </c>
      <c r="I6" s="63">
        <f>'A.3 Fig.A3.2'!M152</f>
        <v>7.465680606421583</v>
      </c>
      <c r="J6" s="63">
        <f>'A.3 Fig.A3.2'!N152</f>
        <v>7.6451595838007673</v>
      </c>
      <c r="K6" s="63">
        <f>'A.3 Fig.A3.2'!O152</f>
        <v>7.517761773304878</v>
      </c>
      <c r="L6" s="63">
        <f>'A.3 Fig.A3.2'!P152</f>
        <v>7.9031578228237827</v>
      </c>
      <c r="M6" s="63">
        <f>'A.3 Fig.A3.2'!Q152</f>
        <v>8.0328164638807973</v>
      </c>
      <c r="N6" s="63">
        <f>'A.3 Fig.A3.2'!R152</f>
        <v>8.200638359780239</v>
      </c>
      <c r="O6" s="63">
        <f>'A.3 Fig.A3.2'!S152</f>
        <v>8.4934780937487702</v>
      </c>
      <c r="P6" s="63">
        <f>'A.3 Fig.A3.2'!T152</f>
        <v>8.4398283355490253</v>
      </c>
      <c r="Q6" s="63">
        <f>'A.3 Fig.A3.2'!U152</f>
        <v>8.8241715664307492</v>
      </c>
      <c r="R6" s="63">
        <f>'A.3 Fig.A3.2'!V152</f>
        <v>8.8767591085674979</v>
      </c>
      <c r="S6" s="63">
        <f>'A.3 Fig.A3.2'!W152</f>
        <v>9.3140811716934842</v>
      </c>
      <c r="T6" s="63">
        <f>'A.3 Fig.A3.2'!X152</f>
        <v>9.1902231752614547</v>
      </c>
      <c r="U6" s="63">
        <f>'A.3 Fig.A3.2'!Y152</f>
        <v>9.0620393646913353</v>
      </c>
      <c r="V6" s="63">
        <f>'A.3 Fig.A3.2'!Z152</f>
        <v>9.8563570297353778</v>
      </c>
      <c r="W6" s="63">
        <f>'A.3 Fig.A3.2'!AA152</f>
        <v>9.2763946978166842</v>
      </c>
      <c r="X6" s="63">
        <f>'A.3 Fig.A3.2'!AB152</f>
        <v>9.6569715770626789</v>
      </c>
      <c r="Y6" s="63">
        <f>'A.3 Fig.A3.2'!AC152</f>
        <v>8.4574642535441136</v>
      </c>
      <c r="Z6" s="63">
        <f>'A.3 Fig.A3.2'!AD152</f>
        <v>8.1200409381457614</v>
      </c>
      <c r="AA6" s="63">
        <f>'A.3 Fig.A3.2'!AE152</f>
        <v>8.085431843219844</v>
      </c>
      <c r="AB6" s="63">
        <f>'A.3 Fig.A3.2'!AF152</f>
        <v>7.2906712901159931</v>
      </c>
      <c r="AC6" s="63">
        <f>'A.3 Fig.A3.2'!AG152</f>
        <v>7.8519633242409101</v>
      </c>
      <c r="AD6" s="63">
        <f>'A.3 Fig.A3.2'!AH152</f>
        <v>8.0997645772934082</v>
      </c>
      <c r="AE6" s="63">
        <f>'A.3 Fig.A3.2'!AI152</f>
        <v>7.6036355055854701</v>
      </c>
      <c r="AF6" s="63">
        <f>'A.3 Fig.A3.2'!AJ152</f>
        <v>8.1772512480294797</v>
      </c>
      <c r="AG6" s="63">
        <f>'A.3 Fig.A3.2'!AK152</f>
        <v>7.9383758202826344</v>
      </c>
      <c r="AH6" s="63">
        <f>'A.3 Fig.A3.2'!AL152</f>
        <v>8.2687957325741657</v>
      </c>
      <c r="AI6" s="63">
        <f>'A.3 Fig.A3.2'!AM152</f>
        <v>7.936458848063813</v>
      </c>
      <c r="AJ6" s="63">
        <f>'A.3 Fig.A3.2'!AN152</f>
        <v>6.9322173391958888</v>
      </c>
      <c r="AK6" s="64">
        <f>'A.3 Fig.A3.2'!AO152</f>
        <v>6.5710686813213144</v>
      </c>
    </row>
    <row r="7" spans="2:37" s="52" customFormat="1" x14ac:dyDescent="0.25">
      <c r="B7" s="62" t="s">
        <v>34</v>
      </c>
      <c r="C7" s="63">
        <f>'A.3 Fig.A3.2'!G153</f>
        <v>9.2070000000000007</v>
      </c>
      <c r="D7" s="63">
        <f>'A.3 Fig.A3.2'!H153</f>
        <v>9.0820430843423541</v>
      </c>
      <c r="E7" s="63">
        <f>'A.3 Fig.A3.2'!I153</f>
        <v>8.8476130621513231</v>
      </c>
      <c r="F7" s="63">
        <f>'A.3 Fig.A3.2'!J153</f>
        <v>7.4841393559046931</v>
      </c>
      <c r="G7" s="63">
        <f>'A.3 Fig.A3.2'!K153</f>
        <v>7.8704205397264708</v>
      </c>
      <c r="H7" s="63">
        <f>'A.3 Fig.A3.2'!L153</f>
        <v>7.8357006397698603</v>
      </c>
      <c r="I7" s="63">
        <f>'A.3 Fig.A3.2'!M153</f>
        <v>7.9911280744771807</v>
      </c>
      <c r="J7" s="63">
        <f>'A.3 Fig.A3.2'!N153</f>
        <v>8.1152149242366765</v>
      </c>
      <c r="K7" s="63">
        <f>'A.3 Fig.A3.2'!O153</f>
        <v>8.9274221451056039</v>
      </c>
      <c r="L7" s="63">
        <f>'A.3 Fig.A3.2'!P153</f>
        <v>8.8569151706664577</v>
      </c>
      <c r="M7" s="63">
        <f>'A.3 Fig.A3.2'!Q153</f>
        <v>8.7925317081433025</v>
      </c>
      <c r="N7" s="63">
        <f>'A.3 Fig.A3.2'!R153</f>
        <v>10.272382333830645</v>
      </c>
      <c r="O7" s="63">
        <f>'A.3 Fig.A3.2'!S153</f>
        <v>9.1673988099998347</v>
      </c>
      <c r="P7" s="63">
        <f>'A.3 Fig.A3.2'!T153</f>
        <v>10.558581082484586</v>
      </c>
      <c r="Q7" s="63">
        <f>'A.3 Fig.A3.2'!U153</f>
        <v>13.154259987379703</v>
      </c>
      <c r="R7" s="63">
        <f>'A.3 Fig.A3.2'!V153</f>
        <v>15.447940858970176</v>
      </c>
      <c r="S7" s="63">
        <f>'A.3 Fig.A3.2'!W153</f>
        <v>16.44789381070732</v>
      </c>
      <c r="T7" s="63">
        <f>'A.3 Fig.A3.2'!X153</f>
        <v>15.519442768349291</v>
      </c>
      <c r="U7" s="63">
        <f>'A.3 Fig.A3.2'!Y153</f>
        <v>17.326656316885952</v>
      </c>
      <c r="V7" s="63">
        <f>'A.3 Fig.A3.2'!Z153</f>
        <v>14.688582405748894</v>
      </c>
      <c r="W7" s="63">
        <f>'A.3 Fig.A3.2'!AA153</f>
        <v>9.6136699229330898</v>
      </c>
      <c r="X7" s="63">
        <f>'A.3 Fig.A3.2'!AB153</f>
        <v>9.0400064497858725</v>
      </c>
      <c r="Y7" s="63">
        <f>'A.3 Fig.A3.2'!AC153</f>
        <v>7.5342302863856307</v>
      </c>
      <c r="Z7" s="63">
        <f>'A.3 Fig.A3.2'!AD153</f>
        <v>9.3806405865860807</v>
      </c>
      <c r="AA7" s="63">
        <f>'A.3 Fig.A3.2'!AE153</f>
        <v>9.5603756569205931</v>
      </c>
      <c r="AB7" s="63">
        <f>'A.3 Fig.A3.2'!AF153</f>
        <v>10.380643483052131</v>
      </c>
      <c r="AC7" s="63">
        <f>'A.3 Fig.A3.2'!AG153</f>
        <v>10.308052301233955</v>
      </c>
      <c r="AD7" s="63">
        <f>'A.3 Fig.A3.2'!AH153</f>
        <v>10.612728325310243</v>
      </c>
      <c r="AE7" s="63">
        <f>'A.3 Fig.A3.2'!AI153</f>
        <v>9.8151913767490484</v>
      </c>
      <c r="AF7" s="63">
        <f>'A.3 Fig.A3.2'!AJ153</f>
        <v>9.1848867212157685</v>
      </c>
      <c r="AG7" s="63">
        <f>'A.3 Fig.A3.2'!AK153</f>
        <v>8.2056013447669844</v>
      </c>
      <c r="AH7" s="63">
        <f>'A.3 Fig.A3.2'!AL153</f>
        <v>8.1454286170491699</v>
      </c>
      <c r="AI7" s="63">
        <f>'A.3 Fig.A3.2'!AM153</f>
        <v>8.3794808730021266</v>
      </c>
      <c r="AJ7" s="63">
        <f>'A.3 Fig.A3.2'!AN153</f>
        <v>8.0342520503094388</v>
      </c>
      <c r="AK7" s="64">
        <f>'A.3 Fig.A3.2'!AO153</f>
        <v>8.1524171445602818</v>
      </c>
    </row>
    <row r="8" spans="2:37" s="52" customFormat="1" x14ac:dyDescent="0.25">
      <c r="B8" s="62" t="s">
        <v>35</v>
      </c>
      <c r="C8" s="63">
        <f>'A.3 Fig.A3.2'!G154</f>
        <v>8.7029999999999994</v>
      </c>
      <c r="D8" s="63">
        <f>'A.3 Fig.A3.2'!H154</f>
        <v>8.5874436515398962</v>
      </c>
      <c r="E8" s="63">
        <f>'A.3 Fig.A3.2'!I154</f>
        <v>9.1818463491185227</v>
      </c>
      <c r="F8" s="63">
        <f>'A.3 Fig.A3.2'!J154</f>
        <v>9.6452967613599405</v>
      </c>
      <c r="G8" s="63">
        <f>'A.3 Fig.A3.2'!K154</f>
        <v>10.162646738284897</v>
      </c>
      <c r="H8" s="63">
        <f>'A.3 Fig.A3.2'!L154</f>
        <v>11.532784931599146</v>
      </c>
      <c r="I8" s="63">
        <f>'A.3 Fig.A3.2'!M154</f>
        <v>13.998932185018662</v>
      </c>
      <c r="J8" s="63">
        <f>'A.3 Fig.A3.2'!N154</f>
        <v>11.615560520171709</v>
      </c>
      <c r="K8" s="63">
        <f>'A.3 Fig.A3.2'!O154</f>
        <v>11.722428100532367</v>
      </c>
      <c r="L8" s="63">
        <f>'A.3 Fig.A3.2'!P154</f>
        <v>12.086635551569495</v>
      </c>
      <c r="M8" s="63">
        <f>'A.3 Fig.A3.2'!Q154</f>
        <v>12.328605467192334</v>
      </c>
      <c r="N8" s="63">
        <f>'A.3 Fig.A3.2'!R154</f>
        <v>12.690233334119627</v>
      </c>
      <c r="O8" s="63">
        <f>'A.3 Fig.A3.2'!S154</f>
        <v>12.848720658398816</v>
      </c>
      <c r="P8" s="63">
        <f>'A.3 Fig.A3.2'!T154</f>
        <v>12.252852257589575</v>
      </c>
      <c r="Q8" s="63">
        <f>'A.3 Fig.A3.2'!U154</f>
        <v>12.884541199684342</v>
      </c>
      <c r="R8" s="63">
        <f>'A.3 Fig.A3.2'!V154</f>
        <v>12.55638575527329</v>
      </c>
      <c r="S8" s="63">
        <f>'A.3 Fig.A3.2'!W154</f>
        <v>12.473433002471385</v>
      </c>
      <c r="T8" s="63">
        <f>'A.3 Fig.A3.2'!X154</f>
        <v>11.335492148575295</v>
      </c>
      <c r="U8" s="63">
        <f>'A.3 Fig.A3.2'!Y154</f>
        <v>10.29081865748508</v>
      </c>
      <c r="V8" s="63">
        <f>'A.3 Fig.A3.2'!Z154</f>
        <v>10.065475109840987</v>
      </c>
      <c r="W8" s="63">
        <f>'A.3 Fig.A3.2'!AA154</f>
        <v>8.3798213969760109</v>
      </c>
      <c r="X8" s="63">
        <f>'A.3 Fig.A3.2'!AB154</f>
        <v>7.2779703365126869</v>
      </c>
      <c r="Y8" s="63">
        <f>'A.3 Fig.A3.2'!AC154</f>
        <v>6.4359551009795988</v>
      </c>
      <c r="Z8" s="63">
        <f>'A.3 Fig.A3.2'!AD154</f>
        <v>6.0573819204373729</v>
      </c>
      <c r="AA8" s="63">
        <f>'A.3 Fig.A3.2'!AE154</f>
        <v>5.3994361134075985</v>
      </c>
      <c r="AB8" s="63">
        <f>'A.3 Fig.A3.2'!AF154</f>
        <v>4.6968708173554798</v>
      </c>
      <c r="AC8" s="63">
        <f>'A.3 Fig.A3.2'!AG154</f>
        <v>4.1465073065859803</v>
      </c>
      <c r="AD8" s="63">
        <f>'A.3 Fig.A3.2'!AH154</f>
        <v>3.9367426999374615</v>
      </c>
      <c r="AE8" s="63">
        <f>'A.3 Fig.A3.2'!AI154</f>
        <v>4.0709062149030437</v>
      </c>
      <c r="AF8" s="63">
        <f>'A.3 Fig.A3.2'!AJ154</f>
        <v>4.3297146905988972</v>
      </c>
      <c r="AG8" s="63">
        <f>'A.3 Fig.A3.2'!AK154</f>
        <v>3.9584414447863385</v>
      </c>
      <c r="AH8" s="63">
        <f>'A.3 Fig.A3.2'!AL154</f>
        <v>3.5184960460194175</v>
      </c>
      <c r="AI8" s="63">
        <f>'A.3 Fig.A3.2'!AM154</f>
        <v>3.2882259507612246</v>
      </c>
      <c r="AJ8" s="63">
        <f>'A.3 Fig.A3.2'!AN154</f>
        <v>3.6890604815869947</v>
      </c>
      <c r="AK8" s="64">
        <f>'A.3 Fig.A3.2'!AO154</f>
        <v>3.3923965968225973</v>
      </c>
    </row>
    <row r="9" spans="2:37" s="52" customFormat="1" x14ac:dyDescent="0.25">
      <c r="B9" s="62" t="s">
        <v>36</v>
      </c>
      <c r="C9" s="63">
        <f>'A.3 Fig.A3.2'!G155</f>
        <v>60.793724822581282</v>
      </c>
      <c r="D9" s="63">
        <f>'A.3 Fig.A3.2'!H155</f>
        <v>67.459303623632309</v>
      </c>
      <c r="E9" s="63">
        <f>'A.3 Fig.A3.2'!I155</f>
        <v>67.110895736296868</v>
      </c>
      <c r="F9" s="63">
        <f>'A.3 Fig.A3.2'!J155</f>
        <v>69.469261253634372</v>
      </c>
      <c r="G9" s="63">
        <f>'A.3 Fig.A3.2'!K155</f>
        <v>66.928992447858789</v>
      </c>
      <c r="H9" s="63">
        <f>'A.3 Fig.A3.2'!L155</f>
        <v>63.967880473129952</v>
      </c>
      <c r="I9" s="63">
        <f>'A.3 Fig.A3.2'!M155</f>
        <v>62.280125338907453</v>
      </c>
      <c r="J9" s="63">
        <f>'A.3 Fig.A3.2'!N155</f>
        <v>68.31710333186912</v>
      </c>
      <c r="K9" s="63">
        <f>'A.3 Fig.A3.2'!O155</f>
        <v>60.37869446929021</v>
      </c>
      <c r="L9" s="63">
        <f>'A.3 Fig.A3.2'!P155</f>
        <v>62.022520470639492</v>
      </c>
      <c r="M9" s="63">
        <f>'A.3 Fig.A3.2'!Q155</f>
        <v>60.782730160736037</v>
      </c>
      <c r="N9" s="63">
        <f>'A.3 Fig.A3.2'!R155</f>
        <v>58.108495579960923</v>
      </c>
      <c r="O9" s="63">
        <f>'A.3 Fig.A3.2'!S155</f>
        <v>59.177953713026596</v>
      </c>
      <c r="P9" s="63">
        <f>'A.3 Fig.A3.2'!T155</f>
        <v>54.424840077971638</v>
      </c>
      <c r="Q9" s="63">
        <f>'A.3 Fig.A3.2'!U155</f>
        <v>55.292925276289402</v>
      </c>
      <c r="R9" s="63">
        <f>'A.3 Fig.A3.2'!V155</f>
        <v>58.956366781023384</v>
      </c>
      <c r="S9" s="63">
        <f>'A.3 Fig.A3.2'!W155</f>
        <v>61.831561791060487</v>
      </c>
      <c r="T9" s="63">
        <f>'A.3 Fig.A3.2'!X155</f>
        <v>62.228948148354604</v>
      </c>
      <c r="U9" s="63">
        <f>'A.3 Fig.A3.2'!Y155</f>
        <v>59.742106712231347</v>
      </c>
      <c r="V9" s="63">
        <f>'A.3 Fig.A3.2'!Z155</f>
        <v>57.894690103609896</v>
      </c>
      <c r="W9" s="63">
        <f>'A.3 Fig.A3.2'!AA155</f>
        <v>50.648239964167914</v>
      </c>
      <c r="X9" s="63">
        <f>'A.3 Fig.A3.2'!AB155</f>
        <v>45.58249329027651</v>
      </c>
      <c r="Y9" s="63">
        <f>'A.3 Fig.A3.2'!AC155</f>
        <v>43.452014626679336</v>
      </c>
      <c r="Z9" s="63">
        <f>'A.3 Fig.A3.2'!AD155</f>
        <v>42.354256138817476</v>
      </c>
      <c r="AA9" s="63">
        <f>'A.3 Fig.A3.2'!AE155</f>
        <v>43.26747560407852</v>
      </c>
      <c r="AB9" s="63">
        <f>'A.3 Fig.A3.2'!AF155</f>
        <v>44.772637411025713</v>
      </c>
      <c r="AC9" s="63">
        <f>'A.3 Fig.A3.2'!AG155</f>
        <v>42.663518038988016</v>
      </c>
      <c r="AD9" s="63">
        <f>'A.3 Fig.A3.2'!AH155</f>
        <v>45.109309898059223</v>
      </c>
      <c r="AE9" s="63">
        <f>'A.3 Fig.A3.2'!AI155</f>
        <v>44.457351651214104</v>
      </c>
      <c r="AF9" s="63">
        <f>'A.3 Fig.A3.2'!AJ155</f>
        <v>44.194554531335775</v>
      </c>
      <c r="AG9" s="63">
        <f>'A.3 Fig.A3.2'!AK155</f>
        <v>40.337515207374153</v>
      </c>
      <c r="AH9" s="63">
        <f>'A.3 Fig.A3.2'!AL155</f>
        <v>34.097749832237085</v>
      </c>
      <c r="AI9" s="63">
        <f>'A.3 Fig.A3.2'!AM155</f>
        <v>32.392392503877225</v>
      </c>
      <c r="AJ9" s="63">
        <f>'A.3 Fig.A3.2'!AN155</f>
        <v>32.318008020390913</v>
      </c>
      <c r="AK9" s="64">
        <f>'A.3 Fig.A3.2'!AO155</f>
        <v>32.179744095885027</v>
      </c>
    </row>
    <row r="10" spans="2:37" s="52" customFormat="1" x14ac:dyDescent="0.25">
      <c r="B10" s="62" t="s">
        <v>357</v>
      </c>
      <c r="C10" s="63">
        <f>'A.3 Fig.A3.2'!G156</f>
        <v>0</v>
      </c>
      <c r="D10" s="63">
        <f>'A.3 Fig.A3.2'!H156</f>
        <v>33.37844591027936</v>
      </c>
      <c r="E10" s="63">
        <f>'A.3 Fig.A3.2'!I156</f>
        <v>33.293796632900772</v>
      </c>
      <c r="F10" s="63">
        <f>'A.3 Fig.A3.2'!J156</f>
        <v>33.183545036724297</v>
      </c>
      <c r="G10" s="63">
        <f>'A.3 Fig.A3.2'!K156</f>
        <v>33.914323798082279</v>
      </c>
      <c r="H10" s="63">
        <f>'A.3 Fig.A3.2'!L156</f>
        <v>34.87395815479303</v>
      </c>
      <c r="I10" s="63">
        <f>'A.3 Fig.A3.2'!M156</f>
        <v>35.861771128588813</v>
      </c>
      <c r="J10" s="63">
        <f>'A.3 Fig.A3.2'!N156</f>
        <v>35.96507640386875</v>
      </c>
      <c r="K10" s="63">
        <f>'A.3 Fig.A3.2'!O156</f>
        <v>34.977212711625377</v>
      </c>
      <c r="L10" s="63">
        <f>'A.3 Fig.A3.2'!P156</f>
        <v>37.282655774126482</v>
      </c>
      <c r="M10" s="63">
        <f>'A.3 Fig.A3.2'!Q156</f>
        <v>37.152378993050647</v>
      </c>
      <c r="N10" s="63">
        <f>'A.3 Fig.A3.2'!R156</f>
        <v>34.893836247175528</v>
      </c>
      <c r="O10" s="63">
        <f>'A.3 Fig.A3.2'!S156</f>
        <v>33.23925886847713</v>
      </c>
      <c r="P10" s="63">
        <f>'A.3 Fig.A3.2'!T156</f>
        <v>32.822355974196988</v>
      </c>
      <c r="Q10" s="63">
        <f>'A.3 Fig.A3.2'!U156</f>
        <v>33.749239818608288</v>
      </c>
      <c r="R10" s="63">
        <f>'A.3 Fig.A3.2'!V156</f>
        <v>32.756703446934353</v>
      </c>
      <c r="S10" s="63">
        <f>'A.3 Fig.A3.2'!W156</f>
        <v>31.919248023409651</v>
      </c>
      <c r="T10" s="63">
        <f>'A.3 Fig.A3.2'!X156</f>
        <v>31.178991699352686</v>
      </c>
      <c r="U10" s="63">
        <f>'A.3 Fig.A3.2'!Y156</f>
        <v>30.099762139368806</v>
      </c>
      <c r="V10" s="63">
        <f>'A.3 Fig.A3.2'!Z156</f>
        <v>29.281300317367048</v>
      </c>
      <c r="W10" s="63">
        <f>'A.3 Fig.A3.2'!AA156</f>
        <v>28.828264973575934</v>
      </c>
      <c r="X10" s="63">
        <f>'A.3 Fig.A3.2'!AB156</f>
        <v>30.549508718248376</v>
      </c>
      <c r="Y10" s="63">
        <f>'A.3 Fig.A3.2'!AC156</f>
        <v>28.493948533409505</v>
      </c>
      <c r="Z10" s="63">
        <f>'A.3 Fig.A3.2'!AD156</f>
        <v>28.366769527259635</v>
      </c>
      <c r="AA10" s="63">
        <f>'A.3 Fig.A3.2'!AE156</f>
        <v>30.393197524940035</v>
      </c>
      <c r="AB10" s="63">
        <f>'A.3 Fig.A3.2'!AF156</f>
        <v>29.756914741579344</v>
      </c>
      <c r="AC10" s="63">
        <f>'A.3 Fig.A3.2'!AG156</f>
        <v>30.042936028033381</v>
      </c>
      <c r="AD10" s="63">
        <f>'A.3 Fig.A3.2'!AH156</f>
        <v>30.940585571330374</v>
      </c>
      <c r="AE10" s="63">
        <f>'A.3 Fig.A3.2'!AI156</f>
        <v>32.534150681323055</v>
      </c>
      <c r="AF10" s="63">
        <f>'A.3 Fig.A3.2'!AJ156</f>
        <v>34.16371919018183</v>
      </c>
      <c r="AG10" s="63">
        <f>'A.3 Fig.A3.2'!AK156</f>
        <v>32.804085633418637</v>
      </c>
      <c r="AH10" s="63">
        <f>'A.3 Fig.A3.2'!AL156</f>
        <v>33.452162374112476</v>
      </c>
      <c r="AI10" s="63">
        <f>'A.3 Fig.A3.2'!AM156</f>
        <v>34.425935209352389</v>
      </c>
      <c r="AJ10" s="63">
        <f>'A.3 Fig.A3.2'!AN156</f>
        <v>32.293315105240943</v>
      </c>
      <c r="AK10" s="64">
        <f>'A.3 Fig.A3.2'!AO156</f>
        <v>29.436594619035994</v>
      </c>
    </row>
    <row r="11" spans="2:37" s="52" customFormat="1" x14ac:dyDescent="0.25">
      <c r="B11" s="62" t="s">
        <v>37</v>
      </c>
      <c r="C11" s="63">
        <f>'A.3 Fig.A3.2'!G157</f>
        <v>2.524</v>
      </c>
      <c r="D11" s="63">
        <f>'A.3 Fig.A3.2'!H157</f>
        <v>1.6346004481530041</v>
      </c>
      <c r="E11" s="63">
        <f>'A.3 Fig.A3.2'!I157</f>
        <v>2.3176264601434577</v>
      </c>
      <c r="F11" s="63">
        <f>'A.3 Fig.A3.2'!J157</f>
        <v>2.4977302209728167</v>
      </c>
      <c r="G11" s="63">
        <f>'A.3 Fig.A3.2'!K157</f>
        <v>1.6149019381642735</v>
      </c>
      <c r="H11" s="63">
        <f>'A.3 Fig.A3.2'!L157</f>
        <v>0.97122676879503733</v>
      </c>
      <c r="I11" s="63">
        <f>'A.3 Fig.A3.2'!M157</f>
        <v>0.96264590650769599</v>
      </c>
      <c r="J11" s="63">
        <f>'A.3 Fig.A3.2'!N157</f>
        <v>0.94531688637487343</v>
      </c>
      <c r="K11" s="63">
        <f>'A.3 Fig.A3.2'!O157</f>
        <v>1.0295641938428113</v>
      </c>
      <c r="L11" s="63">
        <f>'A.3 Fig.A3.2'!P157</f>
        <v>1.1978264950968862</v>
      </c>
      <c r="M11" s="63">
        <f>'A.3 Fig.A3.2'!Q157</f>
        <v>1.099812453230026</v>
      </c>
      <c r="N11" s="63">
        <f>'A.3 Fig.A3.2'!R157</f>
        <v>1.2555783531390079</v>
      </c>
      <c r="O11" s="63">
        <f>'A.3 Fig.A3.2'!S157</f>
        <v>1.4660486925585094</v>
      </c>
      <c r="P11" s="63">
        <f>'A.3 Fig.A3.2'!T157</f>
        <v>1.322019989451765</v>
      </c>
      <c r="Q11" s="63">
        <f>'A.3 Fig.A3.2'!U157</f>
        <v>1.1559025311854021</v>
      </c>
      <c r="R11" s="63">
        <f>'A.3 Fig.A3.2'!V157</f>
        <v>1.1295516264280463</v>
      </c>
      <c r="S11" s="63">
        <f>'A.3 Fig.A3.2'!W157</f>
        <v>1.2679612588994154</v>
      </c>
      <c r="T11" s="63">
        <f>'A.3 Fig.A3.2'!X157</f>
        <v>1.1576113065525733</v>
      </c>
      <c r="U11" s="63">
        <f>'A.3 Fig.A3.2'!Y157</f>
        <v>1.1406555283233446</v>
      </c>
      <c r="V11" s="63">
        <f>'A.3 Fig.A3.2'!Z157</f>
        <v>1.1785535924689503</v>
      </c>
      <c r="W11" s="63">
        <f>'A.3 Fig.A3.2'!AA157</f>
        <v>1.0297558012354493</v>
      </c>
      <c r="X11" s="63">
        <f>'A.3 Fig.A3.2'!AB157</f>
        <v>1.1474008815673058</v>
      </c>
      <c r="Y11" s="63">
        <f>'A.3 Fig.A3.2'!AC157</f>
        <v>0.85919459320739011</v>
      </c>
      <c r="Z11" s="63">
        <f>'A.3 Fig.A3.2'!AD157</f>
        <v>0.88628851477022053</v>
      </c>
      <c r="AA11" s="63">
        <f>'A.3 Fig.A3.2'!AE157</f>
        <v>0.8247404354115887</v>
      </c>
      <c r="AB11" s="63">
        <f>'A.3 Fig.A3.2'!AF157</f>
        <v>0.78493786852242908</v>
      </c>
      <c r="AC11" s="63">
        <f>'A.3 Fig.A3.2'!AG157</f>
        <v>0.64545423761160592</v>
      </c>
      <c r="AD11" s="63">
        <f>'A.3 Fig.A3.2'!AH157</f>
        <v>0.65022666370041327</v>
      </c>
      <c r="AE11" s="63">
        <f>'A.3 Fig.A3.2'!AI157</f>
        <v>0.39228344282169519</v>
      </c>
      <c r="AF11" s="63">
        <f>'A.3 Fig.A3.2'!AJ157</f>
        <v>0.87519241895778188</v>
      </c>
      <c r="AG11" s="63">
        <f>'A.3 Fig.A3.2'!AK157</f>
        <v>0.51782691935219893</v>
      </c>
      <c r="AH11" s="63">
        <f>'A.3 Fig.A3.2'!AL157</f>
        <v>0.49398292144516431</v>
      </c>
      <c r="AI11" s="63">
        <f>'A.3 Fig.A3.2'!AM157</f>
        <v>0.50305520682326288</v>
      </c>
      <c r="AJ11" s="63">
        <f>'A.3 Fig.A3.2'!AN157</f>
        <v>0.45389826980220349</v>
      </c>
      <c r="AK11" s="64">
        <f>'A.3 Fig.A3.2'!AO157</f>
        <v>0.36193918813627662</v>
      </c>
    </row>
    <row r="12" spans="2:37" s="51" customFormat="1" x14ac:dyDescent="0.25">
      <c r="B12" s="65" t="s">
        <v>38</v>
      </c>
      <c r="C12" s="66">
        <f>'A.3 Fig.A3.2'!G158</f>
        <v>128.60772482258128</v>
      </c>
      <c r="D12" s="67">
        <f>'A.3 Fig.A3.2'!H158</f>
        <v>174.27592895433702</v>
      </c>
      <c r="E12" s="67">
        <f>'A.3 Fig.A3.2'!I158</f>
        <v>174.85039492284585</v>
      </c>
      <c r="F12" s="67">
        <f>'A.3 Fig.A3.2'!J158</f>
        <v>182.64590316051033</v>
      </c>
      <c r="G12" s="67">
        <f>'A.3 Fig.A3.2'!K158</f>
        <v>174.76594053446271</v>
      </c>
      <c r="H12" s="67">
        <f>'A.3 Fig.A3.2'!L158</f>
        <v>171.88340365360827</v>
      </c>
      <c r="I12" s="67">
        <f>'A.3 Fig.A3.2'!M158</f>
        <v>169.95128323992139</v>
      </c>
      <c r="J12" s="67">
        <f>'A.3 Fig.A3.2'!N158</f>
        <v>174.46750363936559</v>
      </c>
      <c r="K12" s="67">
        <f>'A.3 Fig.A3.2'!O158</f>
        <v>164.74550274515167</v>
      </c>
      <c r="L12" s="67">
        <f>'A.3 Fig.A3.2'!P158</f>
        <v>168.73392725205363</v>
      </c>
      <c r="M12" s="67">
        <f>'A.3 Fig.A3.2'!Q158</f>
        <v>166.95756577677605</v>
      </c>
      <c r="N12" s="67">
        <f>'A.3 Fig.A3.2'!R158</f>
        <v>165.14107931099286</v>
      </c>
      <c r="O12" s="67">
        <f>'A.3 Fig.A3.2'!S158</f>
        <v>165.53828664845844</v>
      </c>
      <c r="P12" s="67">
        <f>'A.3 Fig.A3.2'!T158</f>
        <v>157.44193098414488</v>
      </c>
      <c r="Q12" s="67">
        <f>'A.3 Fig.A3.2'!U158</f>
        <v>158.87317163033902</v>
      </c>
      <c r="R12" s="67">
        <f>'A.3 Fig.A3.2'!V158</f>
        <v>162.05660829682634</v>
      </c>
      <c r="S12" s="67">
        <f>'A.3 Fig.A3.2'!W158</f>
        <v>165.63862378991624</v>
      </c>
      <c r="T12" s="67">
        <f>'A.3 Fig.A3.2'!X158</f>
        <v>160.48445983266936</v>
      </c>
      <c r="U12" s="67">
        <f>'A.3 Fig.A3.2'!Y158</f>
        <v>155.33541077578172</v>
      </c>
      <c r="V12" s="67">
        <f>'A.3 Fig.A3.2'!Z158</f>
        <v>145.44715918009732</v>
      </c>
      <c r="W12" s="67">
        <f>'A.3 Fig.A3.2'!AA158</f>
        <v>121.55884735222178</v>
      </c>
      <c r="X12" s="67">
        <f>'A.3 Fig.A3.2'!AB158</f>
        <v>115.17697393442286</v>
      </c>
      <c r="Y12" s="67">
        <f>'A.3 Fig.A3.2'!AC158</f>
        <v>103.60313656006288</v>
      </c>
      <c r="Z12" s="67">
        <f>'A.3 Fig.A3.2'!AD158</f>
        <v>105.69118264419653</v>
      </c>
      <c r="AA12" s="67">
        <f>'A.3 Fig.A3.2'!AE158</f>
        <v>106.61906233232648</v>
      </c>
      <c r="AB12" s="67">
        <f>'A.3 Fig.A3.2'!AF158</f>
        <v>105.49311382825726</v>
      </c>
      <c r="AC12" s="67">
        <f>'A.3 Fig.A3.2'!AG158</f>
        <v>105.47787056955568</v>
      </c>
      <c r="AD12" s="67">
        <f>'A.3 Fig.A3.2'!AH158</f>
        <v>107.65639535160575</v>
      </c>
      <c r="AE12" s="67">
        <f>'A.3 Fig.A3.2'!AI158</f>
        <v>106.99256870387327</v>
      </c>
      <c r="AF12" s="67">
        <f>'A.3 Fig.A3.2'!AJ158</f>
        <v>107.66292904744027</v>
      </c>
      <c r="AG12" s="67">
        <f>'A.3 Fig.A3.2'!AK158</f>
        <v>99.751569579924904</v>
      </c>
      <c r="AH12" s="67">
        <f>'A.3 Fig.A3.2'!AL158</f>
        <v>93.563645053627752</v>
      </c>
      <c r="AI12" s="67">
        <f>'A.3 Fig.A3.2'!AM158</f>
        <v>95.450967780473974</v>
      </c>
      <c r="AJ12" s="67">
        <f>'A.3 Fig.A3.2'!AN158</f>
        <v>91.197053383391591</v>
      </c>
      <c r="AK12" s="176">
        <f>'A.3 Fig.A3.2'!AO158</f>
        <v>84.420089726665637</v>
      </c>
    </row>
    <row r="13" spans="2:37" x14ac:dyDescent="0.2">
      <c r="Y13" s="75"/>
      <c r="Z13" s="7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4"/>
  </sheetPr>
  <dimension ref="A1:N32"/>
  <sheetViews>
    <sheetView showGridLines="0" workbookViewId="0">
      <selection activeCell="N7" sqref="N7"/>
    </sheetView>
  </sheetViews>
  <sheetFormatPr defaultColWidth="9.140625" defaultRowHeight="12" x14ac:dyDescent="0.2"/>
  <cols>
    <col min="1" max="1" width="7" style="10" bestFit="1" customWidth="1"/>
    <col min="2" max="2" width="12.28515625" style="10" bestFit="1" customWidth="1"/>
    <col min="3" max="3" width="10" style="10" customWidth="1"/>
    <col min="4" max="4" width="14.28515625" style="10" bestFit="1" customWidth="1"/>
    <col min="5" max="5" width="11.42578125" style="10" customWidth="1"/>
    <col min="6" max="6" width="9.140625" style="10" bestFit="1" customWidth="1"/>
    <col min="7" max="7" width="2.7109375" style="10" customWidth="1"/>
    <col min="8" max="8" width="14" style="10" customWidth="1"/>
    <col min="9" max="9" width="9.140625" style="10" customWidth="1"/>
    <col min="10" max="11" width="11.5703125" style="10" bestFit="1" customWidth="1"/>
    <col min="12" max="12" width="9.140625" style="10"/>
    <col min="13" max="13" width="11.7109375" style="10" customWidth="1"/>
    <col min="14" max="16384" width="9.140625" style="10"/>
  </cols>
  <sheetData>
    <row r="1" spans="1:14" ht="15" x14ac:dyDescent="0.25">
      <c r="A1" s="11"/>
      <c r="B1" s="177" t="s">
        <v>367</v>
      </c>
      <c r="G1" s="11"/>
    </row>
    <row r="2" spans="1:14" x14ac:dyDescent="0.2">
      <c r="A2" s="11"/>
      <c r="G2" s="15"/>
    </row>
    <row r="3" spans="1:14" ht="12.75" thickBot="1" x14ac:dyDescent="0.25">
      <c r="B3" s="10" t="s">
        <v>29</v>
      </c>
      <c r="G3" s="14"/>
      <c r="H3" s="10" t="s">
        <v>30</v>
      </c>
    </row>
    <row r="4" spans="1:14" s="21" customFormat="1" ht="24.75" thickBot="1" x14ac:dyDescent="0.25">
      <c r="B4" s="71" t="s">
        <v>0</v>
      </c>
      <c r="C4" s="72" t="s">
        <v>332</v>
      </c>
      <c r="D4" s="72" t="s">
        <v>1</v>
      </c>
      <c r="E4" s="72" t="s">
        <v>2</v>
      </c>
      <c r="F4" s="73" t="s">
        <v>3</v>
      </c>
      <c r="G4" s="14"/>
      <c r="H4" s="71" t="s">
        <v>0</v>
      </c>
      <c r="I4" s="72" t="s">
        <v>333</v>
      </c>
      <c r="J4" s="72" t="s">
        <v>360</v>
      </c>
      <c r="K4" s="72" t="s">
        <v>27</v>
      </c>
      <c r="L4" s="72" t="s">
        <v>28</v>
      </c>
      <c r="M4" s="72" t="s">
        <v>2</v>
      </c>
      <c r="N4" s="73" t="s">
        <v>3</v>
      </c>
    </row>
    <row r="5" spans="1:14" ht="12.75" customHeight="1" x14ac:dyDescent="0.2">
      <c r="B5" s="76" t="s">
        <v>181</v>
      </c>
      <c r="C5" s="77">
        <f>SUM(C6:C32)</f>
        <v>7.3623341960463335</v>
      </c>
      <c r="D5" s="82"/>
      <c r="E5" s="82"/>
      <c r="F5" s="83" t="e">
        <f>IF(AND('A.2 Table 3.NMVOC'!E17&lt;#REF!,E5&gt;0),"x","")</f>
        <v>#REF!</v>
      </c>
      <c r="G5" s="88"/>
      <c r="H5" s="78" t="s">
        <v>82</v>
      </c>
      <c r="I5" s="79">
        <v>26.7576317687538</v>
      </c>
      <c r="J5" s="79">
        <v>4.77838023906311</v>
      </c>
      <c r="K5" s="79">
        <v>2.0148792222145401E-2</v>
      </c>
      <c r="L5" s="82">
        <f>IF(ISNUMBER(K5/SUM(K$5:K$32)),(K5/SUM(K$5:K$32)),"NA")</f>
        <v>0.38652943119306243</v>
      </c>
      <c r="M5" s="89">
        <f t="shared" ref="M5" si="0">IF(ISNUMBER(M4),M4+L5,L5)</f>
        <v>0.38652943119306243</v>
      </c>
      <c r="N5" s="91" t="s">
        <v>364</v>
      </c>
    </row>
    <row r="6" spans="1:14" ht="12.75" customHeight="1" x14ac:dyDescent="0.2">
      <c r="B6" s="78" t="s">
        <v>82</v>
      </c>
      <c r="C6" s="97">
        <v>4.77838023906311</v>
      </c>
      <c r="D6" s="82">
        <f>IF(ISNUMBER(C6),C6/VLOOKUP("National Total",B$5:C$32,2,0),"0")</f>
        <v>0.64903060793262557</v>
      </c>
      <c r="E6" s="82">
        <f t="shared" ref="E6:E23" si="1">IF(D6=1,0,IF(ISNUMBER(D6+E5),D6+E5,0))</f>
        <v>0.64903060793262557</v>
      </c>
      <c r="F6" s="83" t="s">
        <v>364</v>
      </c>
      <c r="G6" s="88"/>
      <c r="H6" s="78" t="s">
        <v>55</v>
      </c>
      <c r="I6" s="79">
        <v>103.044</v>
      </c>
      <c r="J6" s="79">
        <v>0.71022069898280404</v>
      </c>
      <c r="K6" s="79">
        <v>1.8542523301805201E-2</v>
      </c>
      <c r="L6" s="82">
        <f t="shared" ref="L6:L31" si="2">IF(ISNUMBER(K6/SUM(K$5:K$32)),(K6/SUM(K$5:K$32)),"NA")</f>
        <v>0.35571516673110631</v>
      </c>
      <c r="M6" s="89">
        <f t="shared" ref="M6:M31" si="3">IF(ISNUMBER(M5),M5+L6,L6)</f>
        <v>0.74224459792416875</v>
      </c>
      <c r="N6" s="91" t="s">
        <v>364</v>
      </c>
    </row>
    <row r="7" spans="1:14" x14ac:dyDescent="0.2">
      <c r="B7" s="78" t="s">
        <v>63</v>
      </c>
      <c r="C7" s="97">
        <v>0.87747074163658101</v>
      </c>
      <c r="D7" s="82">
        <f t="shared" ref="D7:D32" si="4">IF(ISNUMBER(C7),C7/VLOOKUP("National Total",B$5:C$32,2,0),"0")</f>
        <v>0.11918376947732064</v>
      </c>
      <c r="E7" s="82">
        <f t="shared" si="1"/>
        <v>0.76821437740994625</v>
      </c>
      <c r="F7" s="83" t="s">
        <v>364</v>
      </c>
      <c r="G7" s="88"/>
      <c r="H7" s="78" t="s">
        <v>63</v>
      </c>
      <c r="I7" s="79">
        <v>2.23819528123596</v>
      </c>
      <c r="J7" s="79">
        <v>0.87747074163658101</v>
      </c>
      <c r="K7" s="79">
        <v>4.2816293425166196E-3</v>
      </c>
      <c r="L7" s="82">
        <f t="shared" si="2"/>
        <v>8.2137715059838773E-2</v>
      </c>
      <c r="M7" s="89">
        <f t="shared" si="3"/>
        <v>0.82438231298400755</v>
      </c>
      <c r="N7" s="91" t="s">
        <v>364</v>
      </c>
    </row>
    <row r="8" spans="1:14" x14ac:dyDescent="0.2">
      <c r="B8" s="78" t="s">
        <v>55</v>
      </c>
      <c r="C8" s="97">
        <v>0.71022069898280404</v>
      </c>
      <c r="D8" s="82">
        <f t="shared" si="4"/>
        <v>9.6466783505182577E-2</v>
      </c>
      <c r="E8" s="82">
        <f t="shared" si="1"/>
        <v>0.86468116091512881</v>
      </c>
      <c r="F8" s="83" t="s">
        <v>364</v>
      </c>
      <c r="G8" s="88"/>
      <c r="H8" s="78" t="s">
        <v>59</v>
      </c>
      <c r="I8" s="79">
        <v>15.9635023109764</v>
      </c>
      <c r="J8" s="79">
        <v>2.13090800925766E-2</v>
      </c>
      <c r="K8" s="79">
        <v>3.35469090855564E-3</v>
      </c>
      <c r="L8" s="82">
        <f t="shared" si="2"/>
        <v>6.4355558110692587E-2</v>
      </c>
      <c r="M8" s="89">
        <f t="shared" si="3"/>
        <v>0.88873787109470015</v>
      </c>
      <c r="N8" s="91" t="s">
        <v>381</v>
      </c>
    </row>
    <row r="9" spans="1:14" x14ac:dyDescent="0.2">
      <c r="B9" s="78" t="s">
        <v>65</v>
      </c>
      <c r="C9" s="97">
        <v>0.23720243095038801</v>
      </c>
      <c r="D9" s="82">
        <f t="shared" si="4"/>
        <v>3.2218373227035621E-2</v>
      </c>
      <c r="E9" s="82">
        <f t="shared" si="1"/>
        <v>0.89689953414216439</v>
      </c>
      <c r="F9" s="83" t="s">
        <v>381</v>
      </c>
      <c r="G9" s="88"/>
      <c r="H9" s="78" t="s">
        <v>80</v>
      </c>
      <c r="I9" s="79">
        <v>11.397116526031899</v>
      </c>
      <c r="J9" s="79">
        <v>0.12916336161272399</v>
      </c>
      <c r="K9" s="79">
        <v>1.77586785705562E-3</v>
      </c>
      <c r="L9" s="82">
        <f t="shared" si="2"/>
        <v>3.4067808387408263E-2</v>
      </c>
      <c r="M9" s="89">
        <f t="shared" si="3"/>
        <v>0.92280567948210845</v>
      </c>
      <c r="N9" s="91" t="s">
        <v>381</v>
      </c>
    </row>
    <row r="10" spans="1:14" x14ac:dyDescent="0.2">
      <c r="B10" s="78" t="s">
        <v>62</v>
      </c>
      <c r="C10" s="97">
        <v>0.21397824064836499</v>
      </c>
      <c r="D10" s="82">
        <f t="shared" si="4"/>
        <v>2.9063913013249794E-2</v>
      </c>
      <c r="E10" s="82">
        <f t="shared" si="1"/>
        <v>0.92596344715541423</v>
      </c>
      <c r="F10" s="83" t="s">
        <v>381</v>
      </c>
      <c r="G10" s="88"/>
      <c r="H10" s="78" t="s">
        <v>66</v>
      </c>
      <c r="I10" s="79">
        <v>5.7556707672296599E-2</v>
      </c>
      <c r="J10" s="79">
        <v>9.3131584022000002E-2</v>
      </c>
      <c r="K10" s="79">
        <v>4.9356835061829102E-4</v>
      </c>
      <c r="L10" s="82">
        <f t="shared" si="2"/>
        <v>9.4684927868630489E-3</v>
      </c>
      <c r="M10" s="89">
        <f t="shared" si="3"/>
        <v>0.93227417226897147</v>
      </c>
      <c r="N10" s="91" t="s">
        <v>381</v>
      </c>
    </row>
    <row r="11" spans="1:14" x14ac:dyDescent="0.2">
      <c r="B11" s="78" t="s">
        <v>80</v>
      </c>
      <c r="C11" s="97">
        <v>0.12916336161272399</v>
      </c>
      <c r="D11" s="82">
        <f t="shared" si="4"/>
        <v>1.7543805832949875E-2</v>
      </c>
      <c r="E11" s="82">
        <f t="shared" si="1"/>
        <v>0.94350725298836413</v>
      </c>
      <c r="F11" s="83" t="s">
        <v>381</v>
      </c>
      <c r="G11" s="88"/>
      <c r="H11" s="78" t="s">
        <v>62</v>
      </c>
      <c r="I11" s="79">
        <v>7.5639223589200304</v>
      </c>
      <c r="J11" s="79">
        <v>0.21397824064836499</v>
      </c>
      <c r="K11" s="79">
        <v>4.8163874040886199E-4</v>
      </c>
      <c r="L11" s="82">
        <f t="shared" si="2"/>
        <v>9.2396381042713308E-3</v>
      </c>
      <c r="M11" s="89">
        <f t="shared" si="3"/>
        <v>0.94151381037324278</v>
      </c>
      <c r="N11" s="91" t="s">
        <v>381</v>
      </c>
    </row>
    <row r="12" spans="1:14" x14ac:dyDescent="0.2">
      <c r="B12" s="78" t="s">
        <v>77</v>
      </c>
      <c r="C12" s="97">
        <v>0.111581484149836</v>
      </c>
      <c r="D12" s="82">
        <f t="shared" si="4"/>
        <v>1.5155721158346312E-2</v>
      </c>
      <c r="E12" s="82">
        <f t="shared" si="1"/>
        <v>0.95866297414671042</v>
      </c>
      <c r="F12" s="83" t="s">
        <v>381</v>
      </c>
      <c r="G12" s="88"/>
      <c r="H12" s="78" t="s">
        <v>70</v>
      </c>
      <c r="I12" s="79">
        <v>2.1103111268338299</v>
      </c>
      <c r="J12" s="79">
        <v>1.2891433040664599E-2</v>
      </c>
      <c r="K12" s="79">
        <v>3.8873165294767798E-4</v>
      </c>
      <c r="L12" s="82">
        <f t="shared" si="2"/>
        <v>7.457331588116697E-3</v>
      </c>
      <c r="M12" s="89">
        <f t="shared" si="3"/>
        <v>0.94897114196135945</v>
      </c>
      <c r="N12" s="91" t="s">
        <v>381</v>
      </c>
    </row>
    <row r="13" spans="1:14" x14ac:dyDescent="0.2">
      <c r="B13" s="78" t="s">
        <v>66</v>
      </c>
      <c r="C13" s="97">
        <v>9.3131584022000002E-2</v>
      </c>
      <c r="D13" s="82">
        <f t="shared" si="4"/>
        <v>1.2649736013343817E-2</v>
      </c>
      <c r="E13" s="82">
        <f t="shared" si="1"/>
        <v>0.97131271016005427</v>
      </c>
      <c r="F13" s="83" t="s">
        <v>381</v>
      </c>
      <c r="G13" s="88"/>
      <c r="H13" s="78" t="s">
        <v>68</v>
      </c>
      <c r="I13" s="79">
        <v>2.1977793644091199</v>
      </c>
      <c r="J13" s="79">
        <v>1.7783061994852401E-2</v>
      </c>
      <c r="K13" s="79">
        <v>3.81166023888091E-4</v>
      </c>
      <c r="L13" s="82">
        <f t="shared" si="2"/>
        <v>7.3121944372255511E-3</v>
      </c>
      <c r="M13" s="89">
        <f t="shared" si="3"/>
        <v>0.95628333639858498</v>
      </c>
      <c r="N13" s="91" t="s">
        <v>381</v>
      </c>
    </row>
    <row r="14" spans="1:14" x14ac:dyDescent="0.2">
      <c r="B14" s="78" t="s">
        <v>57</v>
      </c>
      <c r="C14" s="97">
        <v>5.41580345958537E-2</v>
      </c>
      <c r="D14" s="82">
        <f t="shared" si="4"/>
        <v>7.3560956557686893E-3</v>
      </c>
      <c r="E14" s="82">
        <f t="shared" si="1"/>
        <v>0.97866880581582294</v>
      </c>
      <c r="F14" s="83" t="s">
        <v>381</v>
      </c>
      <c r="G14" s="88"/>
      <c r="H14" s="78" t="s">
        <v>77</v>
      </c>
      <c r="I14" s="79">
        <v>1.16066458513354</v>
      </c>
      <c r="J14" s="79">
        <v>0.111581484149836</v>
      </c>
      <c r="K14" s="79">
        <v>3.5400890905684798E-4</v>
      </c>
      <c r="L14" s="82">
        <f t="shared" si="2"/>
        <v>6.7912190838230859E-3</v>
      </c>
      <c r="M14" s="89">
        <f t="shared" si="3"/>
        <v>0.96307455548240806</v>
      </c>
      <c r="N14" s="91" t="s">
        <v>381</v>
      </c>
    </row>
    <row r="15" spans="1:14" x14ac:dyDescent="0.2">
      <c r="B15" s="78" t="s">
        <v>56</v>
      </c>
      <c r="C15" s="97">
        <v>3.6525073409053602E-2</v>
      </c>
      <c r="D15" s="82">
        <f t="shared" si="4"/>
        <v>4.9610724583336666E-3</v>
      </c>
      <c r="E15" s="82">
        <f t="shared" si="1"/>
        <v>0.9836298782741566</v>
      </c>
      <c r="F15" s="83" t="s">
        <v>381</v>
      </c>
      <c r="G15" s="88"/>
      <c r="H15" s="78" t="s">
        <v>60</v>
      </c>
      <c r="I15" s="79">
        <v>2.1180998076736501</v>
      </c>
      <c r="J15" s="79">
        <v>2.34255626574012E-2</v>
      </c>
      <c r="K15" s="79">
        <v>3.3318198387449001E-4</v>
      </c>
      <c r="L15" s="82">
        <f t="shared" si="2"/>
        <v>6.3916805181620951E-3</v>
      </c>
      <c r="M15" s="89">
        <f t="shared" si="3"/>
        <v>0.96946623600057014</v>
      </c>
      <c r="N15" s="91" t="s">
        <v>381</v>
      </c>
    </row>
    <row r="16" spans="1:14" x14ac:dyDescent="0.2">
      <c r="B16" s="78" t="s">
        <v>84</v>
      </c>
      <c r="C16" s="97">
        <v>2.74328517785992E-2</v>
      </c>
      <c r="D16" s="82">
        <f t="shared" si="4"/>
        <v>3.7261079228556328E-3</v>
      </c>
      <c r="E16" s="82">
        <f t="shared" si="1"/>
        <v>0.98735598619701226</v>
      </c>
      <c r="F16" s="83" t="s">
        <v>381</v>
      </c>
      <c r="G16" s="88"/>
      <c r="H16" s="78" t="s">
        <v>65</v>
      </c>
      <c r="I16" s="79">
        <v>4.6334953072235097</v>
      </c>
      <c r="J16" s="79">
        <v>0.23720243095038801</v>
      </c>
      <c r="K16" s="79">
        <v>2.81641077859529E-4</v>
      </c>
      <c r="L16" s="82">
        <f t="shared" si="2"/>
        <v>5.4029325641660369E-3</v>
      </c>
      <c r="M16" s="89">
        <f t="shared" si="3"/>
        <v>0.97486916856473615</v>
      </c>
      <c r="N16" s="91" t="s">
        <v>381</v>
      </c>
    </row>
    <row r="17" spans="1:14" x14ac:dyDescent="0.2">
      <c r="B17" s="78" t="s">
        <v>60</v>
      </c>
      <c r="C17" s="97">
        <v>2.34255626574012E-2</v>
      </c>
      <c r="D17" s="82">
        <f t="shared" si="4"/>
        <v>3.1818119136701271E-3</v>
      </c>
      <c r="E17" s="82">
        <f t="shared" si="1"/>
        <v>0.99053779811068243</v>
      </c>
      <c r="F17" s="83" t="s">
        <v>381</v>
      </c>
      <c r="G17" s="88"/>
      <c r="H17" s="78" t="s">
        <v>57</v>
      </c>
      <c r="I17" s="79">
        <v>0.13313070630364299</v>
      </c>
      <c r="J17" s="79">
        <v>5.41580345958537E-2</v>
      </c>
      <c r="K17" s="79">
        <v>2.65354433563183E-4</v>
      </c>
      <c r="L17" s="82">
        <f t="shared" si="2"/>
        <v>5.0904936206053767E-3</v>
      </c>
      <c r="M17" s="89">
        <f t="shared" si="3"/>
        <v>0.97995966218534158</v>
      </c>
      <c r="N17" s="91" t="s">
        <v>381</v>
      </c>
    </row>
    <row r="18" spans="1:14" x14ac:dyDescent="0.2">
      <c r="B18" s="78" t="s">
        <v>59</v>
      </c>
      <c r="C18" s="97">
        <v>2.13090800925766E-2</v>
      </c>
      <c r="D18" s="82">
        <f t="shared" si="4"/>
        <v>2.8943375192095797E-3</v>
      </c>
      <c r="E18" s="82">
        <f t="shared" si="1"/>
        <v>0.99343213562989197</v>
      </c>
      <c r="F18" s="83" t="s">
        <v>381</v>
      </c>
      <c r="G18" s="88"/>
      <c r="H18" s="78" t="s">
        <v>58</v>
      </c>
      <c r="I18" s="79">
        <v>1.0987333809370901</v>
      </c>
      <c r="J18" s="79">
        <v>2.82520750124551E-6</v>
      </c>
      <c r="K18" s="79">
        <v>2.38850662211427E-4</v>
      </c>
      <c r="L18" s="82">
        <f t="shared" si="2"/>
        <v>4.5820518464227246E-3</v>
      </c>
      <c r="M18" s="89">
        <f t="shared" si="3"/>
        <v>0.98454171403176427</v>
      </c>
      <c r="N18" s="91" t="s">
        <v>381</v>
      </c>
    </row>
    <row r="19" spans="1:14" x14ac:dyDescent="0.2">
      <c r="B19" s="78" t="s">
        <v>68</v>
      </c>
      <c r="C19" s="97">
        <v>1.7783061994852401E-2</v>
      </c>
      <c r="D19" s="82">
        <f t="shared" si="4"/>
        <v>2.4154108630931384E-3</v>
      </c>
      <c r="E19" s="82">
        <f t="shared" si="1"/>
        <v>0.99584754649298513</v>
      </c>
      <c r="F19" s="83" t="s">
        <v>381</v>
      </c>
      <c r="G19" s="88"/>
      <c r="H19" s="78" t="s">
        <v>85</v>
      </c>
      <c r="I19" s="79">
        <v>1.1219700942567901</v>
      </c>
      <c r="J19" s="79">
        <v>2.2948635622482001E-3</v>
      </c>
      <c r="K19" s="79">
        <v>2.31447312457416E-4</v>
      </c>
      <c r="L19" s="82">
        <f t="shared" si="2"/>
        <v>4.4400278214692095E-3</v>
      </c>
      <c r="M19" s="89">
        <f t="shared" si="3"/>
        <v>0.98898174185323351</v>
      </c>
      <c r="N19" s="91" t="s">
        <v>381</v>
      </c>
    </row>
    <row r="20" spans="1:14" x14ac:dyDescent="0.2">
      <c r="B20" s="78" t="s">
        <v>70</v>
      </c>
      <c r="C20" s="97">
        <v>1.2891433040664599E-2</v>
      </c>
      <c r="D20" s="82">
        <f t="shared" si="4"/>
        <v>1.7509980798735625E-3</v>
      </c>
      <c r="E20" s="82">
        <f t="shared" si="1"/>
        <v>0.99759854457285868</v>
      </c>
      <c r="F20" s="83" t="s">
        <v>381</v>
      </c>
      <c r="G20" s="88"/>
      <c r="H20" s="78" t="s">
        <v>69</v>
      </c>
      <c r="I20" s="79">
        <v>1.05941123351704</v>
      </c>
      <c r="J20" s="79">
        <v>9.6010988774921299E-3</v>
      </c>
      <c r="K20" s="79">
        <v>1.78144523665879E-4</v>
      </c>
      <c r="L20" s="82">
        <f t="shared" si="2"/>
        <v>3.4174803454000476E-3</v>
      </c>
      <c r="M20" s="89">
        <f t="shared" si="3"/>
        <v>0.99239922219863352</v>
      </c>
      <c r="N20" s="91" t="s">
        <v>381</v>
      </c>
    </row>
    <row r="21" spans="1:14" x14ac:dyDescent="0.2">
      <c r="B21" s="78" t="s">
        <v>69</v>
      </c>
      <c r="C21" s="97">
        <v>9.6010988774921299E-3</v>
      </c>
      <c r="D21" s="82">
        <f t="shared" si="4"/>
        <v>1.3040835449507359E-3</v>
      </c>
      <c r="E21" s="82">
        <f t="shared" si="1"/>
        <v>0.99890262811780939</v>
      </c>
      <c r="F21" s="83" t="s">
        <v>381</v>
      </c>
      <c r="G21" s="88"/>
      <c r="H21" s="78" t="s">
        <v>84</v>
      </c>
      <c r="I21" s="79">
        <v>0.12466334380631</v>
      </c>
      <c r="J21" s="79">
        <v>2.74328517785992E-2</v>
      </c>
      <c r="K21" s="79">
        <v>1.2196939338894501E-4</v>
      </c>
      <c r="L21" s="82">
        <f t="shared" si="2"/>
        <v>2.33983058288602E-3</v>
      </c>
      <c r="M21" s="89">
        <f t="shared" si="3"/>
        <v>0.99473905278151953</v>
      </c>
      <c r="N21" s="91" t="s">
        <v>381</v>
      </c>
    </row>
    <row r="22" spans="1:14" x14ac:dyDescent="0.2">
      <c r="B22" s="78" t="s">
        <v>85</v>
      </c>
      <c r="C22" s="97">
        <v>2.2948635622482001E-3</v>
      </c>
      <c r="D22" s="82">
        <f t="shared" si="4"/>
        <v>3.1170325893119206E-4</v>
      </c>
      <c r="E22" s="82">
        <f t="shared" si="1"/>
        <v>0.99921433137674054</v>
      </c>
      <c r="F22" s="83" t="s">
        <v>381</v>
      </c>
      <c r="G22" s="88"/>
      <c r="H22" s="78" t="s">
        <v>56</v>
      </c>
      <c r="I22" s="79">
        <v>0.47577718165408101</v>
      </c>
      <c r="J22" s="79">
        <v>3.6525073409053602E-2</v>
      </c>
      <c r="K22" s="79">
        <v>9.5044349508860106E-5</v>
      </c>
      <c r="L22" s="82">
        <f t="shared" si="2"/>
        <v>1.8233072210351372E-3</v>
      </c>
      <c r="M22" s="89">
        <f t="shared" si="3"/>
        <v>0.99656236000255471</v>
      </c>
      <c r="N22" s="91" t="s">
        <v>381</v>
      </c>
    </row>
    <row r="23" spans="1:14" x14ac:dyDescent="0.2">
      <c r="B23" s="78" t="s">
        <v>67</v>
      </c>
      <c r="C23" s="97">
        <v>2.2826852389999999E-3</v>
      </c>
      <c r="D23" s="82">
        <f t="shared" si="4"/>
        <v>3.1004912005024585E-4</v>
      </c>
      <c r="E23" s="82">
        <f t="shared" si="1"/>
        <v>0.99952438049679082</v>
      </c>
      <c r="F23" s="83" t="s">
        <v>381</v>
      </c>
      <c r="G23" s="88"/>
      <c r="H23" s="78" t="s">
        <v>61</v>
      </c>
      <c r="I23" s="79">
        <v>0.338883321857608</v>
      </c>
      <c r="J23" s="79">
        <v>7.67851709860338E-4</v>
      </c>
      <c r="K23" s="79">
        <v>6.9501118022926295E-5</v>
      </c>
      <c r="L23" s="82">
        <f t="shared" si="2"/>
        <v>1.3332922053341395E-3</v>
      </c>
      <c r="M23" s="89">
        <f t="shared" si="3"/>
        <v>0.99789565220788889</v>
      </c>
      <c r="N23" s="91" t="s">
        <v>381</v>
      </c>
    </row>
    <row r="24" spans="1:14" x14ac:dyDescent="0.2">
      <c r="B24" s="78" t="s">
        <v>174</v>
      </c>
      <c r="C24" s="97">
        <v>1.1380229999999999E-3</v>
      </c>
      <c r="D24" s="82">
        <f t="shared" si="4"/>
        <v>1.5457366776573829E-4</v>
      </c>
      <c r="E24" s="82">
        <f t="shared" ref="E24:E30" si="5">IF(D24=1,0,IF(ISNUMBER(D24+E23),D24+E23,0))</f>
        <v>0.99967895416455654</v>
      </c>
      <c r="F24" s="83" t="s">
        <v>381</v>
      </c>
      <c r="G24" s="88"/>
      <c r="H24" s="78" t="s">
        <v>75</v>
      </c>
      <c r="I24" s="79">
        <v>0.25146448336799998</v>
      </c>
      <c r="J24" s="79">
        <v>4.5089773288412097E-4</v>
      </c>
      <c r="K24" s="79">
        <v>5.2218495221272397E-5</v>
      </c>
      <c r="L24" s="82">
        <f t="shared" si="2"/>
        <v>1.0017466572240486E-3</v>
      </c>
      <c r="M24" s="89">
        <f t="shared" si="3"/>
        <v>0.99889739886511297</v>
      </c>
      <c r="N24" s="91" t="s">
        <v>381</v>
      </c>
    </row>
    <row r="25" spans="1:14" s="22" customFormat="1" x14ac:dyDescent="0.2">
      <c r="B25" s="78" t="s">
        <v>61</v>
      </c>
      <c r="C25" s="97">
        <v>7.67851709860338E-4</v>
      </c>
      <c r="D25" s="82">
        <f t="shared" si="4"/>
        <v>1.0429460133345809E-4</v>
      </c>
      <c r="E25" s="82">
        <f t="shared" si="5"/>
        <v>0.99978324876588998</v>
      </c>
      <c r="F25" s="83" t="s">
        <v>381</v>
      </c>
      <c r="G25" s="88"/>
      <c r="H25" s="78" t="s">
        <v>86</v>
      </c>
      <c r="I25" s="79">
        <v>0.164127005954609</v>
      </c>
      <c r="J25" s="79">
        <v>2.20337212736278E-4</v>
      </c>
      <c r="K25" s="79">
        <v>3.4484094457305798E-5</v>
      </c>
      <c r="L25" s="82">
        <f t="shared" si="2"/>
        <v>6.6153431276840024E-4</v>
      </c>
      <c r="M25" s="89">
        <f t="shared" si="3"/>
        <v>0.99955893317788136</v>
      </c>
      <c r="N25" s="91" t="s">
        <v>381</v>
      </c>
    </row>
    <row r="26" spans="1:14" x14ac:dyDescent="0.2">
      <c r="B26" s="78" t="s">
        <v>170</v>
      </c>
      <c r="C26" s="97">
        <v>5.6106494400000003E-4</v>
      </c>
      <c r="D26" s="82">
        <f t="shared" si="4"/>
        <v>7.6207481086813342E-5</v>
      </c>
      <c r="E26" s="82">
        <f t="shared" si="5"/>
        <v>0.99985945624697681</v>
      </c>
      <c r="F26" s="83" t="s">
        <v>381</v>
      </c>
      <c r="G26" s="88"/>
      <c r="H26" s="78" t="s">
        <v>67</v>
      </c>
      <c r="I26" s="79">
        <v>4.9084532971891102E-3</v>
      </c>
      <c r="J26" s="79">
        <v>2.2826852389999999E-3</v>
      </c>
      <c r="K26" s="79">
        <v>1.13371112062416E-5</v>
      </c>
      <c r="L26" s="82">
        <f t="shared" si="2"/>
        <v>2.1748832871007986E-4</v>
      </c>
      <c r="M26" s="89">
        <f t="shared" si="3"/>
        <v>0.99977642150659141</v>
      </c>
      <c r="N26" s="91" t="s">
        <v>381</v>
      </c>
    </row>
    <row r="27" spans="1:14" x14ac:dyDescent="0.2">
      <c r="A27" s="18"/>
      <c r="B27" s="78" t="s">
        <v>75</v>
      </c>
      <c r="C27" s="97">
        <v>4.5089773288412097E-4</v>
      </c>
      <c r="D27" s="82">
        <f t="shared" si="4"/>
        <v>6.1243855668255146E-5</v>
      </c>
      <c r="E27" s="82">
        <f t="shared" si="5"/>
        <v>0.99992070010264511</v>
      </c>
      <c r="F27" s="83" t="s">
        <v>381</v>
      </c>
      <c r="G27" s="88"/>
      <c r="H27" s="78" t="s">
        <v>174</v>
      </c>
      <c r="I27" s="79">
        <v>1.695E-4</v>
      </c>
      <c r="J27" s="79">
        <v>1.1380229999999999E-3</v>
      </c>
      <c r="K27" s="79">
        <v>6.1472190780219298E-6</v>
      </c>
      <c r="L27" s="82">
        <f t="shared" si="2"/>
        <v>1.1792672570395676E-4</v>
      </c>
      <c r="M27" s="89">
        <f t="shared" si="3"/>
        <v>0.99989434823229539</v>
      </c>
      <c r="N27" s="91" t="s">
        <v>381</v>
      </c>
    </row>
    <row r="28" spans="1:14" x14ac:dyDescent="0.2">
      <c r="A28" s="18"/>
      <c r="B28" s="78" t="s">
        <v>86</v>
      </c>
      <c r="C28" s="97">
        <v>2.20337212736278E-4</v>
      </c>
      <c r="D28" s="82">
        <f t="shared" si="4"/>
        <v>2.9927629861546068E-5</v>
      </c>
      <c r="E28" s="82">
        <f t="shared" si="5"/>
        <v>0.99995062773250665</v>
      </c>
      <c r="F28" s="83" t="s">
        <v>381</v>
      </c>
      <c r="G28" s="92"/>
      <c r="H28" s="78" t="s">
        <v>170</v>
      </c>
      <c r="I28" s="79">
        <v>1.2729480000000001E-3</v>
      </c>
      <c r="J28" s="79">
        <v>5.6106494400000003E-4</v>
      </c>
      <c r="K28" s="79">
        <v>2.77211185847159E-6</v>
      </c>
      <c r="L28" s="82">
        <f t="shared" si="2"/>
        <v>5.317950614830825E-5</v>
      </c>
      <c r="M28" s="89">
        <f t="shared" si="3"/>
        <v>0.99994752773844375</v>
      </c>
      <c r="N28" s="91" t="s">
        <v>381</v>
      </c>
    </row>
    <row r="29" spans="1:14" x14ac:dyDescent="0.2">
      <c r="A29" s="18"/>
      <c r="B29" s="78" t="s">
        <v>78</v>
      </c>
      <c r="C29" s="97">
        <v>1.78449988730971E-4</v>
      </c>
      <c r="D29" s="82">
        <f t="shared" si="4"/>
        <v>2.4238235317652504E-5</v>
      </c>
      <c r="E29" s="82">
        <f t="shared" si="5"/>
        <v>0.99997486596782426</v>
      </c>
      <c r="F29" s="83" t="s">
        <v>381</v>
      </c>
      <c r="H29" s="78" t="s">
        <v>71</v>
      </c>
      <c r="I29" s="79">
        <v>5.8103119253862497E-3</v>
      </c>
      <c r="J29" s="79">
        <v>4.0746225071893197E-5</v>
      </c>
      <c r="K29" s="79">
        <v>1.0417522622165799E-6</v>
      </c>
      <c r="L29" s="82">
        <f t="shared" si="2"/>
        <v>1.998471694576765E-5</v>
      </c>
      <c r="M29" s="89">
        <f t="shared" si="3"/>
        <v>0.99996751245538951</v>
      </c>
      <c r="N29" s="91" t="s">
        <v>381</v>
      </c>
    </row>
    <row r="30" spans="1:14" x14ac:dyDescent="0.2">
      <c r="A30" s="18"/>
      <c r="B30" s="78" t="s">
        <v>386</v>
      </c>
      <c r="C30" s="97">
        <v>1.4147371200000001E-4</v>
      </c>
      <c r="D30" s="82">
        <f t="shared" si="4"/>
        <v>1.921587749656531E-5</v>
      </c>
      <c r="E30" s="82">
        <f t="shared" si="5"/>
        <v>0.99999408184532079</v>
      </c>
      <c r="F30" s="83" t="s">
        <v>381</v>
      </c>
      <c r="G30" s="2"/>
      <c r="H30" s="78" t="s">
        <v>78</v>
      </c>
      <c r="I30" s="79">
        <v>7.3984177537466501E-5</v>
      </c>
      <c r="J30" s="79">
        <v>1.78449988730971E-4</v>
      </c>
      <c r="K30" s="79">
        <v>9.5362107839122099E-7</v>
      </c>
      <c r="L30" s="82">
        <f t="shared" si="2"/>
        <v>1.8294030180089145E-5</v>
      </c>
      <c r="M30" s="89">
        <f t="shared" si="3"/>
        <v>0.99998580648556956</v>
      </c>
      <c r="N30" s="91" t="s">
        <v>381</v>
      </c>
    </row>
    <row r="31" spans="1:14" x14ac:dyDescent="0.2">
      <c r="A31" s="18"/>
      <c r="B31" s="78" t="s">
        <v>71</v>
      </c>
      <c r="C31" s="97">
        <v>4.0746225071893197E-5</v>
      </c>
      <c r="D31" s="82">
        <f t="shared" si="4"/>
        <v>5.5344166655426259E-6</v>
      </c>
      <c r="E31" s="82">
        <f>IF(D31=1,0,IF(ISNUMBER(D31+E30),D31+E30,0))</f>
        <v>0.9999996162619863</v>
      </c>
      <c r="F31" s="83" t="s">
        <v>381</v>
      </c>
      <c r="G31" s="2"/>
      <c r="H31" s="78" t="s">
        <v>386</v>
      </c>
      <c r="I31" s="79">
        <v>1.32947271335271E-4</v>
      </c>
      <c r="J31" s="79">
        <v>1.4147371200000001E-4</v>
      </c>
      <c r="K31" s="79">
        <v>7.3987166327277703E-7</v>
      </c>
      <c r="L31" s="82">
        <f t="shared" si="2"/>
        <v>1.4193514430426774E-5</v>
      </c>
      <c r="M31" s="89">
        <f t="shared" si="3"/>
        <v>1</v>
      </c>
      <c r="N31" s="91" t="s">
        <v>381</v>
      </c>
    </row>
    <row r="32" spans="1:14" ht="12.75" thickBot="1" x14ac:dyDescent="0.25">
      <c r="A32" s="18"/>
      <c r="B32" s="80" t="s">
        <v>58</v>
      </c>
      <c r="C32" s="98">
        <v>2.82520750124551E-6</v>
      </c>
      <c r="D32" s="84">
        <f t="shared" si="4"/>
        <v>3.8373801378952371E-7</v>
      </c>
      <c r="E32" s="84">
        <f>IF(D32=1,0,IF(ISNUMBER(D32+E31),D32+E31,0))</f>
        <v>1</v>
      </c>
      <c r="F32" s="85"/>
      <c r="G32" s="2"/>
      <c r="H32" s="80"/>
      <c r="I32" s="81"/>
      <c r="J32" s="81"/>
      <c r="K32" s="81"/>
      <c r="L32" s="84"/>
      <c r="M32" s="93"/>
      <c r="N32" s="9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4"/>
  </sheetPr>
  <dimension ref="A1:O118"/>
  <sheetViews>
    <sheetView showGridLines="0" workbookViewId="0">
      <selection activeCell="M46" sqref="M46"/>
    </sheetView>
  </sheetViews>
  <sheetFormatPr defaultColWidth="9.140625" defaultRowHeight="12" x14ac:dyDescent="0.2"/>
  <cols>
    <col min="1" max="1" width="7" style="12" bestFit="1" customWidth="1"/>
    <col min="2" max="2" width="12.28515625" style="10" bestFit="1" customWidth="1"/>
    <col min="3" max="3" width="10" style="10" customWidth="1"/>
    <col min="4" max="4" width="14.28515625" style="12" customWidth="1"/>
    <col min="5" max="5" width="11.42578125" style="12" customWidth="1"/>
    <col min="6" max="6" width="9.140625" style="9" bestFit="1" customWidth="1"/>
    <col min="7" max="7" width="2.140625" style="12" customWidth="1"/>
    <col min="8" max="8" width="13.5703125" style="10" customWidth="1"/>
    <col min="9" max="9" width="9.140625" style="10" customWidth="1"/>
    <col min="10" max="10" width="10.5703125" style="10" bestFit="1" customWidth="1"/>
    <col min="11" max="11" width="12" style="10" customWidth="1"/>
    <col min="12" max="12" width="9.140625" style="10"/>
    <col min="13" max="13" width="11.7109375" style="10" customWidth="1"/>
    <col min="14" max="14" width="9.5703125" style="10" customWidth="1"/>
    <col min="15" max="16384" width="9.140625" style="10"/>
  </cols>
  <sheetData>
    <row r="1" spans="2:15" ht="15" x14ac:dyDescent="0.25">
      <c r="B1" s="177" t="s">
        <v>365</v>
      </c>
      <c r="G1" s="38"/>
    </row>
    <row r="2" spans="2:15" x14ac:dyDescent="0.2">
      <c r="G2" s="15"/>
    </row>
    <row r="3" spans="2:15" ht="12.75" thickBot="1" x14ac:dyDescent="0.25">
      <c r="B3" s="10" t="s">
        <v>29</v>
      </c>
      <c r="G3" s="25"/>
      <c r="H3" s="10" t="s">
        <v>30</v>
      </c>
    </row>
    <row r="4" spans="2:15" ht="24.75" thickBot="1" x14ac:dyDescent="0.25">
      <c r="B4" s="71" t="s">
        <v>0</v>
      </c>
      <c r="C4" s="72" t="s">
        <v>334</v>
      </c>
      <c r="D4" s="72" t="s">
        <v>1</v>
      </c>
      <c r="E4" s="72" t="s">
        <v>2</v>
      </c>
      <c r="F4" s="73" t="s">
        <v>3</v>
      </c>
      <c r="G4" s="39"/>
      <c r="H4" s="71" t="s">
        <v>0</v>
      </c>
      <c r="I4" s="72" t="s">
        <v>335</v>
      </c>
      <c r="J4" s="72" t="s">
        <v>361</v>
      </c>
      <c r="K4" s="72" t="s">
        <v>27</v>
      </c>
      <c r="L4" s="72" t="s">
        <v>28</v>
      </c>
      <c r="M4" s="72" t="s">
        <v>2</v>
      </c>
      <c r="N4" s="73" t="s">
        <v>3</v>
      </c>
    </row>
    <row r="5" spans="2:15" x14ac:dyDescent="0.2">
      <c r="B5" s="76" t="s">
        <v>181</v>
      </c>
      <c r="C5" s="77">
        <f>SUM(C6:C60)</f>
        <v>107.2569715359941</v>
      </c>
      <c r="D5" s="82"/>
      <c r="E5" s="82"/>
      <c r="F5" s="83" t="e">
        <f>IF(AND(#REF!&lt;#REF!,E5&gt;0),"x","")</f>
        <v>#REF!</v>
      </c>
      <c r="G5" s="99"/>
      <c r="H5" s="76" t="s">
        <v>134</v>
      </c>
      <c r="I5" s="77">
        <v>9.6172112688712197</v>
      </c>
      <c r="J5" s="77">
        <v>29.296373891234001</v>
      </c>
      <c r="K5" s="77">
        <v>0.13957202658553</v>
      </c>
      <c r="L5" s="82">
        <f>IF(ISNUMBER(K5/SUM(K$5:K$58)),(K5/SUM(K$5:K$58)),"NA")</f>
        <v>0.25598050647434767</v>
      </c>
      <c r="M5" s="89">
        <f>IF(ISNUMBER(M4),M4+L5,L5)</f>
        <v>0.25598050647434767</v>
      </c>
      <c r="N5" s="70" t="s">
        <v>364</v>
      </c>
      <c r="O5" s="16"/>
    </row>
    <row r="6" spans="2:15" x14ac:dyDescent="0.2">
      <c r="B6" s="78" t="s">
        <v>134</v>
      </c>
      <c r="C6" s="79">
        <v>29.296373891234001</v>
      </c>
      <c r="D6" s="82">
        <f>IF(ISNUMBER(C6),C6/VLOOKUP("National Total",B$5:C$60,2,0),"0")</f>
        <v>0.27314190836912178</v>
      </c>
      <c r="E6" s="82">
        <f t="shared" ref="E6:E53" si="0">IF(D6=1,0,IF(ISNUMBER(D6+E5),D6+E5,0))</f>
        <v>0.27314190836912178</v>
      </c>
      <c r="F6" s="83" t="s">
        <v>364</v>
      </c>
      <c r="G6" s="99"/>
      <c r="H6" s="78" t="s">
        <v>68</v>
      </c>
      <c r="I6" s="79">
        <v>30.613227744887801</v>
      </c>
      <c r="J6" s="79">
        <v>2.1835914563716798</v>
      </c>
      <c r="K6" s="79">
        <v>0.10716268087507499</v>
      </c>
      <c r="L6" s="82">
        <f t="shared" ref="L6:L58" si="1">IF(ISNUMBER(K6/SUM(K$5:K$58)),(K6/SUM(K$5:K$58)),"NA")</f>
        <v>0.19654051027725442</v>
      </c>
      <c r="M6" s="89">
        <f t="shared" ref="M6:M58" si="2">IF(ISNUMBER(M5),M5+L6,L6)</f>
        <v>0.45252101675160206</v>
      </c>
      <c r="N6" s="68" t="s">
        <v>364</v>
      </c>
      <c r="O6" s="16"/>
    </row>
    <row r="7" spans="2:15" x14ac:dyDescent="0.2">
      <c r="B7" s="78" t="s">
        <v>141</v>
      </c>
      <c r="C7" s="79">
        <v>21.7563234986855</v>
      </c>
      <c r="D7" s="82">
        <f t="shared" ref="D7:D60" si="3">IF(ISNUMBER(C7),C7/VLOOKUP("National Total",B$5:C$60,2,0),"0")</f>
        <v>0.20284297782344479</v>
      </c>
      <c r="E7" s="82">
        <f t="shared" si="0"/>
        <v>0.47598488619256657</v>
      </c>
      <c r="F7" s="83" t="s">
        <v>364</v>
      </c>
      <c r="G7" s="99"/>
      <c r="H7" s="78" t="s">
        <v>82</v>
      </c>
      <c r="I7" s="79">
        <v>35.071082869576998</v>
      </c>
      <c r="J7" s="79">
        <v>6.2677380539381904</v>
      </c>
      <c r="K7" s="79">
        <v>9.9963174941149202E-2</v>
      </c>
      <c r="L7" s="82">
        <f t="shared" si="1"/>
        <v>0.18333633734649854</v>
      </c>
      <c r="M7" s="89">
        <f t="shared" si="2"/>
        <v>0.63585735409810062</v>
      </c>
      <c r="N7" s="68" t="s">
        <v>364</v>
      </c>
      <c r="O7" s="16"/>
    </row>
    <row r="8" spans="2:15" x14ac:dyDescent="0.2">
      <c r="B8" s="78" t="s">
        <v>123</v>
      </c>
      <c r="C8" s="79">
        <v>11.941697599999999</v>
      </c>
      <c r="D8" s="82">
        <f t="shared" si="3"/>
        <v>0.11133726254794091</v>
      </c>
      <c r="E8" s="82">
        <f t="shared" si="0"/>
        <v>0.58732214874050748</v>
      </c>
      <c r="F8" s="83" t="s">
        <v>364</v>
      </c>
      <c r="G8" s="99"/>
      <c r="H8" s="78" t="s">
        <v>123</v>
      </c>
      <c r="I8" s="79">
        <v>7.9266138000000002</v>
      </c>
      <c r="J8" s="79">
        <v>11.941697599999999</v>
      </c>
      <c r="K8" s="79">
        <v>4.1136725073430802E-2</v>
      </c>
      <c r="L8" s="82">
        <f t="shared" si="1"/>
        <v>7.5446348216058085E-2</v>
      </c>
      <c r="M8" s="89">
        <f t="shared" si="2"/>
        <v>0.71130370231415874</v>
      </c>
      <c r="N8" s="68" t="s">
        <v>364</v>
      </c>
      <c r="O8" s="16"/>
    </row>
    <row r="9" spans="2:15" x14ac:dyDescent="0.2">
      <c r="B9" s="78" t="s">
        <v>140</v>
      </c>
      <c r="C9" s="79">
        <v>11.400865820585301</v>
      </c>
      <c r="D9" s="82">
        <f t="shared" si="3"/>
        <v>0.10629486976293483</v>
      </c>
      <c r="E9" s="82">
        <f t="shared" si="0"/>
        <v>0.69361701850344226</v>
      </c>
      <c r="F9" s="83" t="s">
        <v>364</v>
      </c>
      <c r="G9" s="99"/>
      <c r="H9" s="78" t="s">
        <v>140</v>
      </c>
      <c r="I9" s="79">
        <v>10.3225939044633</v>
      </c>
      <c r="J9" s="79">
        <v>11.400865820585301</v>
      </c>
      <c r="K9" s="79">
        <v>2.8439931606409501E-2</v>
      </c>
      <c r="L9" s="82">
        <f t="shared" si="1"/>
        <v>5.2159936878492429E-2</v>
      </c>
      <c r="M9" s="89">
        <f t="shared" si="2"/>
        <v>0.76346363919265114</v>
      </c>
      <c r="N9" s="68" t="s">
        <v>364</v>
      </c>
      <c r="O9" s="16"/>
    </row>
    <row r="10" spans="2:15" x14ac:dyDescent="0.2">
      <c r="B10" s="78" t="s">
        <v>82</v>
      </c>
      <c r="C10" s="79">
        <v>6.2677380539381904</v>
      </c>
      <c r="D10" s="82">
        <f t="shared" si="3"/>
        <v>5.8436649517321269E-2</v>
      </c>
      <c r="E10" s="82">
        <f t="shared" si="0"/>
        <v>0.75205366802076357</v>
      </c>
      <c r="F10" s="83" t="s">
        <v>364</v>
      </c>
      <c r="G10" s="99"/>
      <c r="H10" s="78" t="s">
        <v>126</v>
      </c>
      <c r="I10" s="79">
        <v>7.232880756638</v>
      </c>
      <c r="J10" s="79">
        <v>2.1141940153909502</v>
      </c>
      <c r="K10" s="79">
        <v>1.56412586114919E-2</v>
      </c>
      <c r="L10" s="82">
        <f t="shared" si="1"/>
        <v>2.8686674537983993E-2</v>
      </c>
      <c r="M10" s="89">
        <f t="shared" si="2"/>
        <v>0.79215031373063516</v>
      </c>
      <c r="N10" s="68" t="s">
        <v>364</v>
      </c>
      <c r="O10" s="16"/>
    </row>
    <row r="11" spans="2:15" x14ac:dyDescent="0.2">
      <c r="B11" s="78" t="s">
        <v>162</v>
      </c>
      <c r="C11" s="79">
        <v>4.41612241948995</v>
      </c>
      <c r="D11" s="82">
        <f t="shared" si="3"/>
        <v>4.1173290241632028E-2</v>
      </c>
      <c r="E11" s="82">
        <f t="shared" si="0"/>
        <v>0.79322695826239564</v>
      </c>
      <c r="F11" s="83" t="s">
        <v>364</v>
      </c>
      <c r="G11" s="99"/>
      <c r="H11" s="78" t="s">
        <v>72</v>
      </c>
      <c r="I11" s="79">
        <v>6.0009118518632398</v>
      </c>
      <c r="J11" s="79">
        <v>1.54021107574924</v>
      </c>
      <c r="K11" s="79">
        <v>1.42721208709267E-2</v>
      </c>
      <c r="L11" s="82">
        <f t="shared" si="1"/>
        <v>2.6175622854943095E-2</v>
      </c>
      <c r="M11" s="89">
        <f t="shared" si="2"/>
        <v>0.81832593658557828</v>
      </c>
      <c r="N11" s="68" t="s">
        <v>364</v>
      </c>
      <c r="O11" s="16"/>
    </row>
    <row r="12" spans="2:15" x14ac:dyDescent="0.2">
      <c r="B12" s="78" t="s">
        <v>131</v>
      </c>
      <c r="C12" s="79">
        <v>2.25952577395062</v>
      </c>
      <c r="D12" s="82">
        <f t="shared" si="3"/>
        <v>2.1066470007428388E-2</v>
      </c>
      <c r="E12" s="82">
        <f t="shared" si="0"/>
        <v>0.81429342826982398</v>
      </c>
      <c r="F12" s="83" t="s">
        <v>364</v>
      </c>
      <c r="G12" s="99"/>
      <c r="H12" s="78" t="s">
        <v>141</v>
      </c>
      <c r="I12" s="79">
        <v>30.096229682739601</v>
      </c>
      <c r="J12" s="79">
        <v>21.7563234986855</v>
      </c>
      <c r="K12" s="79">
        <v>1.3384282332564701E-2</v>
      </c>
      <c r="L12" s="82">
        <f t="shared" si="1"/>
        <v>2.4547292563571434E-2</v>
      </c>
      <c r="M12" s="89">
        <f t="shared" si="2"/>
        <v>0.84287322914914975</v>
      </c>
      <c r="N12" s="68" t="s">
        <v>381</v>
      </c>
      <c r="O12" s="16"/>
    </row>
    <row r="13" spans="2:15" x14ac:dyDescent="0.2">
      <c r="B13" s="78" t="s">
        <v>68</v>
      </c>
      <c r="C13" s="79">
        <v>2.1835914563716798</v>
      </c>
      <c r="D13" s="82">
        <f t="shared" si="3"/>
        <v>2.035850374200519E-2</v>
      </c>
      <c r="E13" s="82">
        <f t="shared" si="0"/>
        <v>0.83465193201182919</v>
      </c>
      <c r="F13" s="83" t="s">
        <v>381</v>
      </c>
      <c r="G13" s="99"/>
      <c r="H13" s="78" t="s">
        <v>130</v>
      </c>
      <c r="I13" s="79">
        <v>2.9119999999999999</v>
      </c>
      <c r="J13" s="79">
        <v>0.23082</v>
      </c>
      <c r="K13" s="79">
        <v>1.0053615296873399E-2</v>
      </c>
      <c r="L13" s="82">
        <f t="shared" si="1"/>
        <v>1.8438720125732631E-2</v>
      </c>
      <c r="M13" s="89">
        <f t="shared" si="2"/>
        <v>0.86131194927488242</v>
      </c>
      <c r="N13" s="68" t="s">
        <v>381</v>
      </c>
      <c r="O13" s="16"/>
    </row>
    <row r="14" spans="2:15" x14ac:dyDescent="0.2">
      <c r="B14" s="78" t="s">
        <v>126</v>
      </c>
      <c r="C14" s="79">
        <v>2.1141940153909502</v>
      </c>
      <c r="D14" s="82">
        <f t="shared" si="3"/>
        <v>1.9711483413285196E-2</v>
      </c>
      <c r="E14" s="82">
        <f t="shared" si="0"/>
        <v>0.8543634154251144</v>
      </c>
      <c r="F14" s="83" t="s">
        <v>381</v>
      </c>
      <c r="G14" s="99"/>
      <c r="H14" s="78" t="s">
        <v>162</v>
      </c>
      <c r="I14" s="79">
        <v>4.5828624973338803</v>
      </c>
      <c r="J14" s="79">
        <v>4.41612241948995</v>
      </c>
      <c r="K14" s="79">
        <v>8.7180536750504408E-3</v>
      </c>
      <c r="L14" s="82">
        <f t="shared" si="1"/>
        <v>1.5989248345852452E-2</v>
      </c>
      <c r="M14" s="89">
        <f t="shared" si="2"/>
        <v>0.87730119762073488</v>
      </c>
      <c r="N14" s="68" t="s">
        <v>381</v>
      </c>
      <c r="O14" s="16"/>
    </row>
    <row r="15" spans="2:15" x14ac:dyDescent="0.2">
      <c r="B15" s="78" t="s">
        <v>72</v>
      </c>
      <c r="C15" s="79">
        <v>1.54021107574924</v>
      </c>
      <c r="D15" s="82">
        <f t="shared" si="3"/>
        <v>1.4360008992351275E-2</v>
      </c>
      <c r="E15" s="82">
        <f t="shared" si="0"/>
        <v>0.86872342441746564</v>
      </c>
      <c r="F15" s="83" t="s">
        <v>381</v>
      </c>
      <c r="G15" s="99"/>
      <c r="H15" s="78" t="s">
        <v>131</v>
      </c>
      <c r="I15" s="79">
        <v>1.3228751820651901</v>
      </c>
      <c r="J15" s="79">
        <v>2.25952577395062</v>
      </c>
      <c r="K15" s="79">
        <v>8.4794284132155891E-3</v>
      </c>
      <c r="L15" s="82">
        <f t="shared" si="1"/>
        <v>1.5551600366695057E-2</v>
      </c>
      <c r="M15" s="89">
        <f t="shared" si="2"/>
        <v>0.89285279798742989</v>
      </c>
      <c r="N15" s="68" t="s">
        <v>381</v>
      </c>
      <c r="O15" s="16"/>
    </row>
    <row r="16" spans="2:15" x14ac:dyDescent="0.2">
      <c r="B16" s="78" t="s">
        <v>149</v>
      </c>
      <c r="C16" s="79">
        <v>1.4472063216</v>
      </c>
      <c r="D16" s="82">
        <f t="shared" si="3"/>
        <v>1.3492888162652771E-2</v>
      </c>
      <c r="E16" s="82">
        <f t="shared" si="0"/>
        <v>0.88221631258011846</v>
      </c>
      <c r="F16" s="83" t="s">
        <v>381</v>
      </c>
      <c r="G16" s="99"/>
      <c r="H16" s="78" t="s">
        <v>129</v>
      </c>
      <c r="I16" s="79">
        <v>3.0231237200000001</v>
      </c>
      <c r="J16" s="79">
        <v>0.56317462480952396</v>
      </c>
      <c r="K16" s="79">
        <v>8.4781773631774394E-3</v>
      </c>
      <c r="L16" s="82">
        <f t="shared" si="1"/>
        <v>1.5549305892435245E-2</v>
      </c>
      <c r="M16" s="89">
        <f t="shared" si="2"/>
        <v>0.90840210387986509</v>
      </c>
      <c r="N16" s="68" t="s">
        <v>381</v>
      </c>
      <c r="O16" s="16"/>
    </row>
    <row r="17" spans="2:15" x14ac:dyDescent="0.2">
      <c r="B17" s="78" t="s">
        <v>93</v>
      </c>
      <c r="C17" s="79">
        <v>1.356063</v>
      </c>
      <c r="D17" s="82">
        <f t="shared" si="3"/>
        <v>1.2643122219285506E-2</v>
      </c>
      <c r="E17" s="82">
        <f t="shared" si="0"/>
        <v>0.894859434799404</v>
      </c>
      <c r="F17" s="83" t="s">
        <v>381</v>
      </c>
      <c r="G17" s="99"/>
      <c r="H17" s="78" t="s">
        <v>149</v>
      </c>
      <c r="I17" s="79">
        <v>0.86779405963636402</v>
      </c>
      <c r="J17" s="79">
        <v>1.4472063216</v>
      </c>
      <c r="K17" s="79">
        <v>5.3503677945939297E-3</v>
      </c>
      <c r="L17" s="82">
        <f t="shared" si="1"/>
        <v>9.8127819118890951E-3</v>
      </c>
      <c r="M17" s="89">
        <f t="shared" si="2"/>
        <v>0.91821488579175414</v>
      </c>
      <c r="N17" s="68" t="s">
        <v>381</v>
      </c>
      <c r="O17" s="16"/>
    </row>
    <row r="18" spans="2:15" x14ac:dyDescent="0.2">
      <c r="B18" s="78" t="s">
        <v>143</v>
      </c>
      <c r="C18" s="79">
        <v>1.02082324445198</v>
      </c>
      <c r="D18" s="82">
        <f t="shared" si="3"/>
        <v>9.5175467835151815E-3</v>
      </c>
      <c r="E18" s="82">
        <f t="shared" si="0"/>
        <v>0.90437698158291913</v>
      </c>
      <c r="F18" s="83" t="s">
        <v>381</v>
      </c>
      <c r="G18" s="99"/>
      <c r="H18" s="78" t="s">
        <v>63</v>
      </c>
      <c r="I18" s="79">
        <v>0.44837165975141802</v>
      </c>
      <c r="J18" s="79">
        <v>1.0203567541596701</v>
      </c>
      <c r="K18" s="79">
        <v>4.4151217324627E-3</v>
      </c>
      <c r="L18" s="82">
        <f t="shared" si="1"/>
        <v>8.0975043844414025E-3</v>
      </c>
      <c r="M18" s="89">
        <f t="shared" si="2"/>
        <v>0.9263123901761956</v>
      </c>
      <c r="N18" s="68" t="s">
        <v>381</v>
      </c>
      <c r="O18" s="16"/>
    </row>
    <row r="19" spans="2:15" x14ac:dyDescent="0.2">
      <c r="B19" s="78" t="s">
        <v>63</v>
      </c>
      <c r="C19" s="79">
        <v>1.0203567541596701</v>
      </c>
      <c r="D19" s="82">
        <f t="shared" si="3"/>
        <v>9.5131975063947345E-3</v>
      </c>
      <c r="E19" s="82">
        <f t="shared" si="0"/>
        <v>0.91389017908931391</v>
      </c>
      <c r="F19" s="83" t="s">
        <v>381</v>
      </c>
      <c r="G19" s="99"/>
      <c r="H19" s="78" t="s">
        <v>85</v>
      </c>
      <c r="I19" s="79">
        <v>1.2897565574400001</v>
      </c>
      <c r="J19" s="79">
        <v>0.16185476438339</v>
      </c>
      <c r="K19" s="79">
        <v>4.0918411488711998E-3</v>
      </c>
      <c r="L19" s="82">
        <f t="shared" si="1"/>
        <v>7.5045952639998265E-3</v>
      </c>
      <c r="M19" s="89">
        <f t="shared" si="2"/>
        <v>0.93381698544019542</v>
      </c>
      <c r="N19" s="68" t="s">
        <v>381</v>
      </c>
      <c r="O19" s="16"/>
    </row>
    <row r="20" spans="2:15" x14ac:dyDescent="0.2">
      <c r="B20" s="78" t="s">
        <v>94</v>
      </c>
      <c r="C20" s="79">
        <v>1.02012336187726</v>
      </c>
      <c r="D20" s="82">
        <f t="shared" si="3"/>
        <v>9.5110214960238693E-3</v>
      </c>
      <c r="E20" s="82">
        <f t="shared" si="0"/>
        <v>0.92340120058533781</v>
      </c>
      <c r="F20" s="83" t="s">
        <v>381</v>
      </c>
      <c r="G20" s="99"/>
      <c r="H20" s="78" t="s">
        <v>69</v>
      </c>
      <c r="I20" s="79">
        <v>1.0811565340571601</v>
      </c>
      <c r="J20" s="79">
        <v>9.9795590015586605E-2</v>
      </c>
      <c r="K20" s="79">
        <v>3.6473072238414799E-3</v>
      </c>
      <c r="L20" s="82">
        <f t="shared" si="1"/>
        <v>6.6893028156638024E-3</v>
      </c>
      <c r="M20" s="89">
        <f t="shared" si="2"/>
        <v>0.94050628825585925</v>
      </c>
      <c r="N20" s="68" t="s">
        <v>381</v>
      </c>
      <c r="O20" s="16"/>
    </row>
    <row r="21" spans="2:15" x14ac:dyDescent="0.2">
      <c r="B21" s="78" t="s">
        <v>150</v>
      </c>
      <c r="C21" s="79">
        <v>0.81313316099999999</v>
      </c>
      <c r="D21" s="82">
        <f t="shared" si="3"/>
        <v>7.5811683786645295E-3</v>
      </c>
      <c r="E21" s="82">
        <f t="shared" si="0"/>
        <v>0.93098236896400233</v>
      </c>
      <c r="F21" s="83" t="s">
        <v>381</v>
      </c>
      <c r="G21" s="99"/>
      <c r="H21" s="78" t="s">
        <v>65</v>
      </c>
      <c r="I21" s="79">
        <v>0.34684232842205898</v>
      </c>
      <c r="J21" s="79">
        <v>0.75139698139553102</v>
      </c>
      <c r="K21" s="79">
        <v>3.1858136200400701E-3</v>
      </c>
      <c r="L21" s="82">
        <f t="shared" si="1"/>
        <v>5.8429056591149256E-3</v>
      </c>
      <c r="M21" s="89">
        <f t="shared" si="2"/>
        <v>0.94634919391497418</v>
      </c>
      <c r="N21" s="68" t="s">
        <v>381</v>
      </c>
      <c r="O21" s="16"/>
    </row>
    <row r="22" spans="2:15" x14ac:dyDescent="0.2">
      <c r="B22" s="78" t="s">
        <v>65</v>
      </c>
      <c r="C22" s="79">
        <v>0.75139698139553102</v>
      </c>
      <c r="D22" s="82">
        <f t="shared" si="3"/>
        <v>7.0055770793730791E-3</v>
      </c>
      <c r="E22" s="82">
        <f t="shared" si="0"/>
        <v>0.93798794604337543</v>
      </c>
      <c r="F22" s="83" t="s">
        <v>381</v>
      </c>
      <c r="G22" s="99"/>
      <c r="H22" s="78" t="s">
        <v>148</v>
      </c>
      <c r="I22" s="79">
        <v>0.30826124999999999</v>
      </c>
      <c r="J22" s="79">
        <v>0.63777384000000004</v>
      </c>
      <c r="K22" s="79">
        <v>2.6495371022015098E-3</v>
      </c>
      <c r="L22" s="82">
        <f t="shared" si="1"/>
        <v>4.8593537396872102E-3</v>
      </c>
      <c r="M22" s="89">
        <f t="shared" si="2"/>
        <v>0.95120854765466134</v>
      </c>
      <c r="N22" s="68" t="s">
        <v>381</v>
      </c>
      <c r="O22" s="16"/>
    </row>
    <row r="23" spans="2:15" x14ac:dyDescent="0.2">
      <c r="B23" s="78" t="s">
        <v>127</v>
      </c>
      <c r="C23" s="79">
        <v>0.69462301740048504</v>
      </c>
      <c r="D23" s="82">
        <f t="shared" si="3"/>
        <v>6.4762505173603397E-3</v>
      </c>
      <c r="E23" s="82">
        <f t="shared" si="0"/>
        <v>0.94446419656073577</v>
      </c>
      <c r="F23" s="83" t="s">
        <v>381</v>
      </c>
      <c r="G23" s="99"/>
      <c r="H23" s="78" t="s">
        <v>143</v>
      </c>
      <c r="I23" s="79">
        <v>0.94620519146634596</v>
      </c>
      <c r="J23" s="79">
        <v>1.02082324445198</v>
      </c>
      <c r="K23" s="79">
        <v>2.4602497873094601E-3</v>
      </c>
      <c r="L23" s="82">
        <f t="shared" si="1"/>
        <v>4.5121934675280634E-3</v>
      </c>
      <c r="M23" s="89">
        <f t="shared" si="2"/>
        <v>0.95572074112218941</v>
      </c>
      <c r="N23" s="68" t="s">
        <v>381</v>
      </c>
      <c r="O23" s="16"/>
    </row>
    <row r="24" spans="2:15" x14ac:dyDescent="0.2">
      <c r="B24" s="78" t="s">
        <v>148</v>
      </c>
      <c r="C24" s="79">
        <v>0.63777384000000004</v>
      </c>
      <c r="D24" s="82">
        <f t="shared" si="3"/>
        <v>5.9462227104367859E-3</v>
      </c>
      <c r="E24" s="82">
        <f t="shared" si="0"/>
        <v>0.95041041927117254</v>
      </c>
      <c r="F24" s="83" t="s">
        <v>381</v>
      </c>
      <c r="G24" s="99"/>
      <c r="H24" s="78" t="s">
        <v>95</v>
      </c>
      <c r="I24" s="79">
        <v>5.8040878247578604E-3</v>
      </c>
      <c r="J24" s="79">
        <v>0.40287447342390498</v>
      </c>
      <c r="K24" s="79">
        <v>2.4166015632135301E-3</v>
      </c>
      <c r="L24" s="82">
        <f t="shared" si="1"/>
        <v>4.4321409327607543E-3</v>
      </c>
      <c r="M24" s="89">
        <f t="shared" si="2"/>
        <v>0.9601528820549502</v>
      </c>
      <c r="N24" s="68" t="s">
        <v>381</v>
      </c>
      <c r="O24" s="16"/>
    </row>
    <row r="25" spans="2:15" x14ac:dyDescent="0.2">
      <c r="B25" s="78" t="s">
        <v>129</v>
      </c>
      <c r="C25" s="79">
        <v>0.56317462480952396</v>
      </c>
      <c r="D25" s="82">
        <f t="shared" si="3"/>
        <v>5.2507041429985706E-3</v>
      </c>
      <c r="E25" s="82">
        <f t="shared" si="0"/>
        <v>0.95566112341417109</v>
      </c>
      <c r="F25" s="83" t="s">
        <v>381</v>
      </c>
      <c r="G25" s="99"/>
      <c r="H25" s="78" t="s">
        <v>59</v>
      </c>
      <c r="I25" s="79">
        <v>0.123856506410695</v>
      </c>
      <c r="J25" s="79">
        <v>0.477577858532587</v>
      </c>
      <c r="K25" s="79">
        <v>2.4047012963048201E-3</v>
      </c>
      <c r="L25" s="82">
        <f t="shared" si="1"/>
        <v>4.4103153820039568E-3</v>
      </c>
      <c r="M25" s="89">
        <f t="shared" si="2"/>
        <v>0.96456319743695418</v>
      </c>
      <c r="N25" s="68" t="s">
        <v>381</v>
      </c>
      <c r="O25" s="16"/>
    </row>
    <row r="26" spans="2:15" x14ac:dyDescent="0.2">
      <c r="B26" s="78" t="s">
        <v>59</v>
      </c>
      <c r="C26" s="79">
        <v>0.477577858532587</v>
      </c>
      <c r="D26" s="82">
        <f t="shared" si="3"/>
        <v>4.4526509717115947E-3</v>
      </c>
      <c r="E26" s="82">
        <f t="shared" si="0"/>
        <v>0.96011377438588263</v>
      </c>
      <c r="F26" s="83" t="s">
        <v>381</v>
      </c>
      <c r="G26" s="99"/>
      <c r="H26" s="78" t="s">
        <v>70</v>
      </c>
      <c r="I26" s="79">
        <v>0.92155947095095303</v>
      </c>
      <c r="J26" s="79">
        <v>0.221976712412875</v>
      </c>
      <c r="K26" s="79">
        <v>2.2798896008198598E-3</v>
      </c>
      <c r="L26" s="82">
        <f t="shared" si="1"/>
        <v>4.1814058948684129E-3</v>
      </c>
      <c r="M26" s="89">
        <f t="shared" si="2"/>
        <v>0.96874460333182255</v>
      </c>
      <c r="N26" s="68" t="s">
        <v>381</v>
      </c>
      <c r="O26" s="16"/>
    </row>
    <row r="27" spans="2:15" x14ac:dyDescent="0.2">
      <c r="B27" s="78" t="s">
        <v>80</v>
      </c>
      <c r="C27" s="79">
        <v>0.477243282824588</v>
      </c>
      <c r="D27" s="82">
        <f t="shared" si="3"/>
        <v>4.4495315874589197E-3</v>
      </c>
      <c r="E27" s="82">
        <f t="shared" si="0"/>
        <v>0.9645633059733415</v>
      </c>
      <c r="F27" s="83" t="s">
        <v>381</v>
      </c>
      <c r="G27" s="99"/>
      <c r="H27" s="78" t="s">
        <v>150</v>
      </c>
      <c r="I27" s="79">
        <v>0.73811968080000001</v>
      </c>
      <c r="J27" s="79">
        <v>0.81313316099999999</v>
      </c>
      <c r="K27" s="79">
        <v>2.0209577498400198E-3</v>
      </c>
      <c r="L27" s="82">
        <f t="shared" si="1"/>
        <v>3.7065148441495764E-3</v>
      </c>
      <c r="M27" s="89">
        <f t="shared" si="2"/>
        <v>0.97245111817597207</v>
      </c>
      <c r="N27" s="68" t="s">
        <v>381</v>
      </c>
      <c r="O27" s="16"/>
    </row>
    <row r="28" spans="2:15" x14ac:dyDescent="0.2">
      <c r="B28" s="78" t="s">
        <v>62</v>
      </c>
      <c r="C28" s="79">
        <v>0.46441930273966398</v>
      </c>
      <c r="D28" s="82">
        <f t="shared" si="3"/>
        <v>4.3299684494989745E-3</v>
      </c>
      <c r="E28" s="82">
        <f t="shared" si="0"/>
        <v>0.96889327442284046</v>
      </c>
      <c r="F28" s="83" t="s">
        <v>381</v>
      </c>
      <c r="G28" s="99"/>
      <c r="H28" s="78" t="s">
        <v>93</v>
      </c>
      <c r="I28" s="79">
        <v>1.58981254945545</v>
      </c>
      <c r="J28" s="79">
        <v>1.356063</v>
      </c>
      <c r="K28" s="79">
        <v>1.95920157797813E-3</v>
      </c>
      <c r="L28" s="82">
        <f t="shared" si="1"/>
        <v>3.5932516313278008E-3</v>
      </c>
      <c r="M28" s="89">
        <f t="shared" si="2"/>
        <v>0.97604436980729992</v>
      </c>
      <c r="N28" s="68" t="s">
        <v>381</v>
      </c>
      <c r="O28" s="16"/>
    </row>
    <row r="29" spans="2:15" x14ac:dyDescent="0.2">
      <c r="B29" s="78" t="s">
        <v>95</v>
      </c>
      <c r="C29" s="79">
        <v>0.40287447342390498</v>
      </c>
      <c r="D29" s="82">
        <f t="shared" si="3"/>
        <v>3.7561611861165159E-3</v>
      </c>
      <c r="E29" s="82">
        <f t="shared" si="0"/>
        <v>0.972649435608957</v>
      </c>
      <c r="F29" s="83" t="s">
        <v>381</v>
      </c>
      <c r="G29" s="99"/>
      <c r="H29" s="78" t="s">
        <v>127</v>
      </c>
      <c r="I29" s="79">
        <v>1.48517479217615</v>
      </c>
      <c r="J29" s="79">
        <v>0.69462301740048504</v>
      </c>
      <c r="K29" s="79">
        <v>1.63437080210537E-3</v>
      </c>
      <c r="L29" s="82">
        <f t="shared" si="1"/>
        <v>2.997499398157999E-3</v>
      </c>
      <c r="M29" s="89">
        <f t="shared" si="2"/>
        <v>0.97904186920545788</v>
      </c>
      <c r="N29" s="68" t="s">
        <v>381</v>
      </c>
      <c r="O29" s="16"/>
    </row>
    <row r="30" spans="2:15" x14ac:dyDescent="0.2">
      <c r="B30" s="78" t="s">
        <v>166</v>
      </c>
      <c r="C30" s="79">
        <v>0.33559956881085701</v>
      </c>
      <c r="D30" s="82">
        <f t="shared" si="3"/>
        <v>3.1289301199245029E-3</v>
      </c>
      <c r="E30" s="82">
        <f t="shared" si="0"/>
        <v>0.97577836572888155</v>
      </c>
      <c r="F30" s="83" t="s">
        <v>381</v>
      </c>
      <c r="G30" s="99"/>
      <c r="H30" s="78" t="s">
        <v>152</v>
      </c>
      <c r="I30" s="79">
        <v>0.410082</v>
      </c>
      <c r="J30" s="79">
        <v>5.3999999999999998E-5</v>
      </c>
      <c r="K30" s="79">
        <v>1.6122926537344201E-3</v>
      </c>
      <c r="L30" s="82">
        <f t="shared" si="1"/>
        <v>2.9570072183117157E-3</v>
      </c>
      <c r="M30" s="89">
        <f t="shared" si="2"/>
        <v>0.9819988764237696</v>
      </c>
      <c r="N30" s="68" t="s">
        <v>381</v>
      </c>
      <c r="O30" s="16"/>
    </row>
    <row r="31" spans="2:15" x14ac:dyDescent="0.2">
      <c r="B31" s="78" t="s">
        <v>55</v>
      </c>
      <c r="C31" s="79">
        <v>0.26934005483225898</v>
      </c>
      <c r="D31" s="82">
        <f t="shared" si="3"/>
        <v>2.5111659501021043E-3</v>
      </c>
      <c r="E31" s="82">
        <f t="shared" si="0"/>
        <v>0.97828953167898369</v>
      </c>
      <c r="F31" s="83" t="s">
        <v>381</v>
      </c>
      <c r="G31" s="99"/>
      <c r="H31" s="78" t="s">
        <v>166</v>
      </c>
      <c r="I31" s="79">
        <v>0.83407786293986197</v>
      </c>
      <c r="J31" s="79">
        <v>0.33559956881085701</v>
      </c>
      <c r="K31" s="79">
        <v>1.2478818520417199E-3</v>
      </c>
      <c r="L31" s="82">
        <f t="shared" si="1"/>
        <v>2.2886636836933582E-3</v>
      </c>
      <c r="M31" s="89">
        <f t="shared" si="2"/>
        <v>0.984287540107463</v>
      </c>
      <c r="N31" s="68" t="s">
        <v>381</v>
      </c>
      <c r="O31" s="16"/>
    </row>
    <row r="32" spans="2:15" x14ac:dyDescent="0.2">
      <c r="B32" s="78" t="s">
        <v>130</v>
      </c>
      <c r="C32" s="79">
        <v>0.23082</v>
      </c>
      <c r="D32" s="82">
        <f t="shared" si="3"/>
        <v>2.1520279446128098E-3</v>
      </c>
      <c r="E32" s="82">
        <f t="shared" si="0"/>
        <v>0.98044155962359647</v>
      </c>
      <c r="F32" s="83" t="s">
        <v>381</v>
      </c>
      <c r="G32" s="99"/>
      <c r="H32" s="78" t="s">
        <v>80</v>
      </c>
      <c r="I32" s="79">
        <v>0.45827968917266199</v>
      </c>
      <c r="J32" s="79">
        <v>0.477243282824588</v>
      </c>
      <c r="K32" s="79">
        <v>1.0875789592676799E-3</v>
      </c>
      <c r="L32" s="82">
        <f t="shared" si="1"/>
        <v>1.9946619651150595E-3</v>
      </c>
      <c r="M32" s="89">
        <f t="shared" si="2"/>
        <v>0.98628220207257811</v>
      </c>
      <c r="N32" s="68" t="s">
        <v>381</v>
      </c>
      <c r="O32" s="16"/>
    </row>
    <row r="33" spans="2:15" x14ac:dyDescent="0.2">
      <c r="B33" s="78" t="s">
        <v>151</v>
      </c>
      <c r="C33" s="79">
        <v>0.228131214</v>
      </c>
      <c r="D33" s="82">
        <f t="shared" si="3"/>
        <v>2.1269593084067458E-3</v>
      </c>
      <c r="E33" s="82">
        <f t="shared" si="0"/>
        <v>0.98256851893200325</v>
      </c>
      <c r="F33" s="83" t="s">
        <v>381</v>
      </c>
      <c r="G33" s="99"/>
      <c r="H33" s="78" t="s">
        <v>62</v>
      </c>
      <c r="I33" s="79">
        <v>0.45775567771116799</v>
      </c>
      <c r="J33" s="79">
        <v>0.46441930273966398</v>
      </c>
      <c r="K33" s="79">
        <v>1.0119897370097499E-3</v>
      </c>
      <c r="L33" s="82">
        <f t="shared" si="1"/>
        <v>1.8560284017073547E-3</v>
      </c>
      <c r="M33" s="89">
        <f t="shared" si="2"/>
        <v>0.98813823047428551</v>
      </c>
      <c r="N33" s="68" t="s">
        <v>381</v>
      </c>
      <c r="O33" s="16"/>
    </row>
    <row r="34" spans="2:15" x14ac:dyDescent="0.2">
      <c r="B34" s="78" t="s">
        <v>70</v>
      </c>
      <c r="C34" s="79">
        <v>0.221976712412875</v>
      </c>
      <c r="D34" s="82">
        <f t="shared" si="3"/>
        <v>2.0695784081352924E-3</v>
      </c>
      <c r="E34" s="82">
        <f t="shared" si="0"/>
        <v>0.98463809734013852</v>
      </c>
      <c r="F34" s="83" t="s">
        <v>381</v>
      </c>
      <c r="G34" s="99"/>
      <c r="H34" s="78" t="s">
        <v>55</v>
      </c>
      <c r="I34" s="79">
        <v>0.19351130851489501</v>
      </c>
      <c r="J34" s="79">
        <v>0.26934005483225898</v>
      </c>
      <c r="K34" s="79">
        <v>8.69897858914087E-4</v>
      </c>
      <c r="L34" s="82">
        <f t="shared" si="1"/>
        <v>1.5954263898956987E-3</v>
      </c>
      <c r="M34" s="89">
        <f t="shared" si="2"/>
        <v>0.98973365686418124</v>
      </c>
      <c r="N34" s="68" t="s">
        <v>381</v>
      </c>
      <c r="O34" s="16"/>
    </row>
    <row r="35" spans="2:15" x14ac:dyDescent="0.2">
      <c r="B35" s="78" t="s">
        <v>142</v>
      </c>
      <c r="C35" s="79">
        <v>0.20979943179143101</v>
      </c>
      <c r="D35" s="82">
        <f t="shared" si="3"/>
        <v>1.9560447100729944E-3</v>
      </c>
      <c r="E35" s="82">
        <f t="shared" si="0"/>
        <v>0.98659414205021156</v>
      </c>
      <c r="F35" s="83" t="s">
        <v>381</v>
      </c>
      <c r="G35" s="99"/>
      <c r="H35" s="78" t="s">
        <v>94</v>
      </c>
      <c r="I35" s="79">
        <v>1.7850461301270799</v>
      </c>
      <c r="J35" s="79">
        <v>1.02012336187726</v>
      </c>
      <c r="K35" s="79">
        <v>8.4267308427208199E-4</v>
      </c>
      <c r="L35" s="82">
        <f t="shared" si="1"/>
        <v>1.5454950979885787E-3</v>
      </c>
      <c r="M35" s="89">
        <f t="shared" si="2"/>
        <v>0.99127915196216987</v>
      </c>
      <c r="N35" s="68" t="s">
        <v>381</v>
      </c>
      <c r="O35" s="16"/>
    </row>
    <row r="36" spans="2:15" x14ac:dyDescent="0.2">
      <c r="B36" s="78" t="s">
        <v>75</v>
      </c>
      <c r="C36" s="79">
        <v>0.18075506335587499</v>
      </c>
      <c r="D36" s="82">
        <f t="shared" si="3"/>
        <v>1.6852523501953982E-3</v>
      </c>
      <c r="E36" s="82">
        <f t="shared" si="0"/>
        <v>0.98827939440040691</v>
      </c>
      <c r="F36" s="83" t="s">
        <v>381</v>
      </c>
      <c r="G36" s="99"/>
      <c r="H36" s="78" t="s">
        <v>128</v>
      </c>
      <c r="I36" s="79">
        <v>0.28175948300671799</v>
      </c>
      <c r="J36" s="79">
        <v>4.8158668571625603E-2</v>
      </c>
      <c r="K36" s="79">
        <v>8.1639681410059504E-4</v>
      </c>
      <c r="L36" s="82">
        <f t="shared" si="1"/>
        <v>1.4973034000437745E-3</v>
      </c>
      <c r="M36" s="89">
        <f t="shared" si="2"/>
        <v>0.99277645536221359</v>
      </c>
      <c r="N36" s="68" t="s">
        <v>381</v>
      </c>
    </row>
    <row r="37" spans="2:15" x14ac:dyDescent="0.2">
      <c r="B37" s="78" t="s">
        <v>85</v>
      </c>
      <c r="C37" s="79">
        <v>0.16185476438339</v>
      </c>
      <c r="D37" s="82">
        <f t="shared" si="3"/>
        <v>1.5090372408013922E-3</v>
      </c>
      <c r="E37" s="82">
        <f t="shared" si="0"/>
        <v>0.98978843164120833</v>
      </c>
      <c r="F37" s="83" t="s">
        <v>381</v>
      </c>
      <c r="G37" s="99"/>
      <c r="H37" s="78" t="s">
        <v>77</v>
      </c>
      <c r="I37" s="79">
        <v>4.5650000000000003E-2</v>
      </c>
      <c r="J37" s="79">
        <v>0.15647071005917201</v>
      </c>
      <c r="K37" s="79">
        <v>7.6792270489280101E-4</v>
      </c>
      <c r="L37" s="82">
        <f t="shared" si="1"/>
        <v>1.4084000049332935E-3</v>
      </c>
      <c r="M37" s="89">
        <f t="shared" si="2"/>
        <v>0.99418485536714685</v>
      </c>
      <c r="N37" s="68" t="s">
        <v>381</v>
      </c>
    </row>
    <row r="38" spans="2:15" x14ac:dyDescent="0.2">
      <c r="B38" s="78" t="s">
        <v>71</v>
      </c>
      <c r="C38" s="79">
        <v>0.161594410967176</v>
      </c>
      <c r="D38" s="82">
        <f t="shared" si="3"/>
        <v>1.5066098609072412E-3</v>
      </c>
      <c r="E38" s="82">
        <f t="shared" si="0"/>
        <v>0.99129504150211556</v>
      </c>
      <c r="F38" s="83" t="s">
        <v>381</v>
      </c>
      <c r="G38" s="99"/>
      <c r="H38" s="78" t="s">
        <v>151</v>
      </c>
      <c r="I38" s="79">
        <v>0.17571334799999999</v>
      </c>
      <c r="J38" s="79">
        <v>0.228131214</v>
      </c>
      <c r="K38" s="79">
        <v>6.9036547079441004E-4</v>
      </c>
      <c r="L38" s="82">
        <f t="shared" si="1"/>
        <v>1.2661570315313875E-3</v>
      </c>
      <c r="M38" s="89">
        <f t="shared" si="2"/>
        <v>0.99545101239867828</v>
      </c>
      <c r="N38" s="68" t="s">
        <v>381</v>
      </c>
    </row>
    <row r="39" spans="2:15" x14ac:dyDescent="0.2">
      <c r="B39" s="78" t="s">
        <v>77</v>
      </c>
      <c r="C39" s="79">
        <v>0.15647071005917201</v>
      </c>
      <c r="D39" s="82">
        <f t="shared" si="3"/>
        <v>1.4588395310664015E-3</v>
      </c>
      <c r="E39" s="82">
        <f t="shared" si="0"/>
        <v>0.99275388103318196</v>
      </c>
      <c r="F39" s="83" t="s">
        <v>381</v>
      </c>
      <c r="G39" s="99"/>
      <c r="H39" s="78" t="s">
        <v>58</v>
      </c>
      <c r="I39" s="79">
        <v>0.1313482896</v>
      </c>
      <c r="J39" s="79">
        <v>9.6296399999999996E-4</v>
      </c>
      <c r="K39" s="79">
        <v>5.10687435498196E-4</v>
      </c>
      <c r="L39" s="82">
        <f t="shared" si="1"/>
        <v>9.3662055060012191E-4</v>
      </c>
      <c r="M39" s="89">
        <f t="shared" si="2"/>
        <v>0.99638763294927846</v>
      </c>
      <c r="N39" s="68" t="s">
        <v>381</v>
      </c>
    </row>
    <row r="40" spans="2:15" x14ac:dyDescent="0.2">
      <c r="B40" s="78" t="s">
        <v>146</v>
      </c>
      <c r="C40" s="79">
        <v>0.152821576027724</v>
      </c>
      <c r="D40" s="82">
        <f t="shared" si="3"/>
        <v>1.4248171828759775E-3</v>
      </c>
      <c r="E40" s="82">
        <f t="shared" si="0"/>
        <v>0.99417869821605798</v>
      </c>
      <c r="F40" s="83" t="s">
        <v>381</v>
      </c>
      <c r="G40" s="99"/>
      <c r="H40" s="78" t="s">
        <v>146</v>
      </c>
      <c r="I40" s="79">
        <v>0.11355620124617399</v>
      </c>
      <c r="J40" s="79">
        <v>0.152821576027724</v>
      </c>
      <c r="K40" s="79">
        <v>4.78790483280743E-4</v>
      </c>
      <c r="L40" s="82">
        <f t="shared" si="1"/>
        <v>8.7812030392921646E-4</v>
      </c>
      <c r="M40" s="89">
        <f t="shared" si="2"/>
        <v>0.99726575325320765</v>
      </c>
      <c r="N40" s="68" t="s">
        <v>381</v>
      </c>
    </row>
    <row r="41" spans="2:15" x14ac:dyDescent="0.2">
      <c r="B41" s="78" t="s">
        <v>60</v>
      </c>
      <c r="C41" s="79">
        <v>0.130559510180321</v>
      </c>
      <c r="D41" s="82">
        <f t="shared" si="3"/>
        <v>1.2172589651807096E-3</v>
      </c>
      <c r="E41" s="82">
        <f t="shared" si="0"/>
        <v>0.99539595718123863</v>
      </c>
      <c r="F41" s="83" t="s">
        <v>381</v>
      </c>
      <c r="G41" s="99"/>
      <c r="H41" s="78" t="s">
        <v>66</v>
      </c>
      <c r="I41" s="79">
        <v>0.10670767311545</v>
      </c>
      <c r="J41" s="79">
        <v>0.12594813195560001</v>
      </c>
      <c r="K41" s="79">
        <v>3.4300176340308598E-4</v>
      </c>
      <c r="L41" s="82">
        <f t="shared" si="1"/>
        <v>6.2907852859549348E-4</v>
      </c>
      <c r="M41" s="89">
        <f t="shared" si="2"/>
        <v>0.99789483178180316</v>
      </c>
      <c r="N41" s="68" t="s">
        <v>381</v>
      </c>
    </row>
    <row r="42" spans="2:15" x14ac:dyDescent="0.2">
      <c r="B42" s="78" t="s">
        <v>66</v>
      </c>
      <c r="C42" s="79">
        <v>0.12594813195560001</v>
      </c>
      <c r="D42" s="82">
        <f t="shared" si="3"/>
        <v>1.1742652263245508E-3</v>
      </c>
      <c r="E42" s="82">
        <f t="shared" si="0"/>
        <v>0.99657022240756321</v>
      </c>
      <c r="F42" s="83" t="s">
        <v>381</v>
      </c>
      <c r="G42" s="99"/>
      <c r="H42" s="78" t="s">
        <v>75</v>
      </c>
      <c r="I42" s="79">
        <v>0.19509860788863101</v>
      </c>
      <c r="J42" s="79">
        <v>0.18075506335587499</v>
      </c>
      <c r="K42" s="79">
        <v>3.2726921318110101E-4</v>
      </c>
      <c r="L42" s="82">
        <f t="shared" si="1"/>
        <v>6.0022442170546472E-4</v>
      </c>
      <c r="M42" s="89">
        <f t="shared" si="2"/>
        <v>0.99849505620350865</v>
      </c>
      <c r="N42" s="68" t="s">
        <v>381</v>
      </c>
    </row>
    <row r="43" spans="2:15" x14ac:dyDescent="0.2">
      <c r="B43" s="78" t="s">
        <v>69</v>
      </c>
      <c r="C43" s="79">
        <v>9.9795590015586605E-2</v>
      </c>
      <c r="D43" s="82">
        <f t="shared" si="3"/>
        <v>9.3043453107471388E-4</v>
      </c>
      <c r="E43" s="82">
        <f t="shared" si="0"/>
        <v>0.99750065693863788</v>
      </c>
      <c r="F43" s="83" t="s">
        <v>381</v>
      </c>
      <c r="G43" s="99"/>
      <c r="H43" s="78" t="s">
        <v>170</v>
      </c>
      <c r="I43" s="79">
        <v>0.20042160000000001</v>
      </c>
      <c r="J43" s="79">
        <v>8.8337884800000002E-2</v>
      </c>
      <c r="K43" s="79">
        <v>2.5325388133883199E-4</v>
      </c>
      <c r="L43" s="82">
        <f t="shared" si="1"/>
        <v>4.6447743432300023E-4</v>
      </c>
      <c r="M43" s="89">
        <f t="shared" si="2"/>
        <v>0.99895953363783163</v>
      </c>
      <c r="N43" s="68" t="s">
        <v>381</v>
      </c>
    </row>
    <row r="44" spans="2:15" x14ac:dyDescent="0.2">
      <c r="B44" s="78" t="s">
        <v>170</v>
      </c>
      <c r="C44" s="79">
        <v>8.8337884800000002E-2</v>
      </c>
      <c r="D44" s="82">
        <f t="shared" si="3"/>
        <v>8.2360972471010811E-4</v>
      </c>
      <c r="E44" s="82">
        <f t="shared" si="0"/>
        <v>0.99832426666334795</v>
      </c>
      <c r="F44" s="83" t="s">
        <v>381</v>
      </c>
      <c r="G44" s="99"/>
      <c r="H44" s="78" t="s">
        <v>71</v>
      </c>
      <c r="I44" s="79">
        <v>0.21272426554070201</v>
      </c>
      <c r="J44" s="79">
        <v>0.161594410967176</v>
      </c>
      <c r="K44" s="79">
        <v>1.4193877114601299E-4</v>
      </c>
      <c r="L44" s="82">
        <f t="shared" si="1"/>
        <v>2.6032120773167723E-4</v>
      </c>
      <c r="M44" s="89">
        <f t="shared" si="2"/>
        <v>0.9992198548455633</v>
      </c>
      <c r="N44" s="68" t="s">
        <v>381</v>
      </c>
    </row>
    <row r="45" spans="2:15" x14ac:dyDescent="0.2">
      <c r="B45" s="78" t="s">
        <v>128</v>
      </c>
      <c r="C45" s="79">
        <v>4.8158668571625603E-2</v>
      </c>
      <c r="D45" s="82">
        <f t="shared" si="3"/>
        <v>4.4900268842164873E-4</v>
      </c>
      <c r="E45" s="82">
        <f t="shared" si="0"/>
        <v>0.99877326935176958</v>
      </c>
      <c r="F45" s="83" t="s">
        <v>381</v>
      </c>
      <c r="G45" s="99"/>
      <c r="H45" s="78" t="s">
        <v>60</v>
      </c>
      <c r="I45" s="79">
        <v>0.17402306139882201</v>
      </c>
      <c r="J45" s="79">
        <v>0.130559510180321</v>
      </c>
      <c r="K45" s="79">
        <v>1.06210702016631E-4</v>
      </c>
      <c r="L45" s="82">
        <f t="shared" si="1"/>
        <v>1.9479454415281735E-4</v>
      </c>
      <c r="M45" s="89">
        <f t="shared" si="2"/>
        <v>0.99941464938971614</v>
      </c>
      <c r="N45" s="68" t="s">
        <v>381</v>
      </c>
    </row>
    <row r="46" spans="2:15" x14ac:dyDescent="0.2">
      <c r="B46" s="78" t="s">
        <v>86</v>
      </c>
      <c r="C46" s="79">
        <v>3.3241863905325401E-2</v>
      </c>
      <c r="D46" s="82">
        <f t="shared" si="3"/>
        <v>3.0992730289955883E-4</v>
      </c>
      <c r="E46" s="82">
        <f t="shared" si="0"/>
        <v>0.99908319665466916</v>
      </c>
      <c r="F46" s="83" t="s">
        <v>381</v>
      </c>
      <c r="G46" s="96"/>
      <c r="H46" s="78" t="s">
        <v>386</v>
      </c>
      <c r="I46" s="79">
        <v>3.3876815764E-2</v>
      </c>
      <c r="J46" s="79">
        <v>1.2031869739999999E-2</v>
      </c>
      <c r="K46" s="79">
        <v>6.0364685551758801E-5</v>
      </c>
      <c r="L46" s="82">
        <f t="shared" si="1"/>
        <v>1.1071117299593574E-4</v>
      </c>
      <c r="M46" s="89">
        <f t="shared" si="2"/>
        <v>0.99952536056271202</v>
      </c>
      <c r="N46" s="68" t="s">
        <v>381</v>
      </c>
    </row>
    <row r="47" spans="2:15" x14ac:dyDescent="0.2">
      <c r="B47" s="78" t="s">
        <v>124</v>
      </c>
      <c r="C47" s="79">
        <v>3.2000000000000001E-2</v>
      </c>
      <c r="D47" s="82">
        <f t="shared" si="3"/>
        <v>2.983489048938996E-4</v>
      </c>
      <c r="E47" s="82">
        <f t="shared" si="0"/>
        <v>0.99938154555956304</v>
      </c>
      <c r="F47" s="83" t="s">
        <v>381</v>
      </c>
      <c r="G47" s="96"/>
      <c r="H47" s="78" t="s">
        <v>56</v>
      </c>
      <c r="I47" s="79">
        <v>6.4553680920239999E-3</v>
      </c>
      <c r="J47" s="79">
        <v>1.36431159148705E-2</v>
      </c>
      <c r="K47" s="79">
        <v>5.7224474717105902E-5</v>
      </c>
      <c r="L47" s="82">
        <f t="shared" si="1"/>
        <v>1.0495190461275373E-4</v>
      </c>
      <c r="M47" s="89">
        <f t="shared" si="2"/>
        <v>0.99963031246732481</v>
      </c>
      <c r="N47" s="68" t="s">
        <v>381</v>
      </c>
    </row>
    <row r="48" spans="2:15" x14ac:dyDescent="0.2">
      <c r="B48" s="78" t="s">
        <v>56</v>
      </c>
      <c r="C48" s="79">
        <v>1.36431159148705E-2</v>
      </c>
      <c r="D48" s="82">
        <f t="shared" si="3"/>
        <v>1.272002716419421E-4</v>
      </c>
      <c r="E48" s="82">
        <f t="shared" si="0"/>
        <v>0.99950874583120497</v>
      </c>
      <c r="F48" s="83" t="s">
        <v>381</v>
      </c>
      <c r="G48" s="96"/>
      <c r="H48" s="78" t="s">
        <v>124</v>
      </c>
      <c r="I48" s="79">
        <v>3.5200000000000002E-2</v>
      </c>
      <c r="J48" s="79">
        <v>3.2000000000000001E-2</v>
      </c>
      <c r="K48" s="79">
        <v>5.5340042319398598E-5</v>
      </c>
      <c r="L48" s="82">
        <f t="shared" si="1"/>
        <v>1.0149578255604501E-4</v>
      </c>
      <c r="M48" s="89">
        <f t="shared" si="2"/>
        <v>0.99973180824988084</v>
      </c>
      <c r="N48" s="68" t="s">
        <v>381</v>
      </c>
    </row>
    <row r="49" spans="2:14" x14ac:dyDescent="0.2">
      <c r="B49" s="78" t="s">
        <v>386</v>
      </c>
      <c r="C49" s="79">
        <v>1.2031869739999999E-2</v>
      </c>
      <c r="D49" s="82">
        <f t="shared" si="3"/>
        <v>1.1217797377359527E-4</v>
      </c>
      <c r="E49" s="82">
        <f t="shared" si="0"/>
        <v>0.99962092380497858</v>
      </c>
      <c r="F49" s="83" t="s">
        <v>381</v>
      </c>
      <c r="G49" s="96"/>
      <c r="H49" s="78" t="s">
        <v>147</v>
      </c>
      <c r="I49" s="79">
        <v>8.3434436519860093E-3</v>
      </c>
      <c r="J49" s="79">
        <v>1.0052341749380699E-2</v>
      </c>
      <c r="K49" s="79">
        <v>2.8057422718550799E-5</v>
      </c>
      <c r="L49" s="82">
        <f t="shared" si="1"/>
        <v>5.1458400752376157E-5</v>
      </c>
      <c r="M49" s="89">
        <f t="shared" si="2"/>
        <v>0.99978326665063322</v>
      </c>
      <c r="N49" s="68" t="s">
        <v>381</v>
      </c>
    </row>
    <row r="50" spans="2:14" x14ac:dyDescent="0.2">
      <c r="B50" s="78" t="s">
        <v>147</v>
      </c>
      <c r="C50" s="79">
        <v>1.0052341749380699E-2</v>
      </c>
      <c r="D50" s="82">
        <f t="shared" si="3"/>
        <v>9.3722036017092461E-5</v>
      </c>
      <c r="E50" s="82">
        <f t="shared" si="0"/>
        <v>0.99971464584099567</v>
      </c>
      <c r="F50" s="83" t="s">
        <v>381</v>
      </c>
      <c r="G50" s="96"/>
      <c r="H50" s="78" t="s">
        <v>84</v>
      </c>
      <c r="I50" s="79">
        <v>9.0081179136000007E-3</v>
      </c>
      <c r="J50" s="79">
        <v>9.5201667510507199E-3</v>
      </c>
      <c r="K50" s="79">
        <v>2.2221289205164099E-5</v>
      </c>
      <c r="L50" s="82">
        <f t="shared" si="1"/>
        <v>4.0754705684273417E-5</v>
      </c>
      <c r="M50" s="89">
        <f t="shared" si="2"/>
        <v>0.99982402135631754</v>
      </c>
      <c r="N50" s="68" t="s">
        <v>381</v>
      </c>
    </row>
    <row r="51" spans="2:14" x14ac:dyDescent="0.2">
      <c r="B51" s="78" t="s">
        <v>84</v>
      </c>
      <c r="C51" s="79">
        <v>9.5201667510507199E-3</v>
      </c>
      <c r="D51" s="82">
        <f t="shared" si="3"/>
        <v>8.876035389322802E-5</v>
      </c>
      <c r="E51" s="82">
        <f t="shared" si="0"/>
        <v>0.99980340619488894</v>
      </c>
      <c r="F51" s="83" t="s">
        <v>381</v>
      </c>
      <c r="G51" s="96"/>
      <c r="H51" s="78" t="s">
        <v>177</v>
      </c>
      <c r="I51" s="79">
        <v>3.84686784921459E-3</v>
      </c>
      <c r="J51" s="79">
        <v>5.6184153255000001E-3</v>
      </c>
      <c r="K51" s="79">
        <v>1.88922483085764E-5</v>
      </c>
      <c r="L51" s="82">
        <f t="shared" si="1"/>
        <v>3.4649115648578665E-5</v>
      </c>
      <c r="M51" s="89">
        <f t="shared" si="2"/>
        <v>0.99985867047196608</v>
      </c>
      <c r="N51" s="68" t="s">
        <v>381</v>
      </c>
    </row>
    <row r="52" spans="2:14" x14ac:dyDescent="0.2">
      <c r="B52" s="78" t="s">
        <v>61</v>
      </c>
      <c r="C52" s="79">
        <v>5.6431784756435397E-3</v>
      </c>
      <c r="D52" s="82">
        <f t="shared" si="3"/>
        <v>5.2613628697783618E-5</v>
      </c>
      <c r="E52" s="82">
        <f t="shared" si="0"/>
        <v>0.99985601982358674</v>
      </c>
      <c r="F52" s="83" t="s">
        <v>381</v>
      </c>
      <c r="G52" s="96"/>
      <c r="H52" s="78" t="s">
        <v>142</v>
      </c>
      <c r="I52" s="79">
        <v>0.31830549082861098</v>
      </c>
      <c r="J52" s="79">
        <v>0.20979943179143101</v>
      </c>
      <c r="K52" s="79">
        <v>1.8631660921557702E-5</v>
      </c>
      <c r="L52" s="82">
        <f t="shared" si="1"/>
        <v>3.4171188280597116E-5</v>
      </c>
      <c r="M52" s="89">
        <f t="shared" si="2"/>
        <v>0.99989284166024672</v>
      </c>
      <c r="N52" s="68" t="s">
        <v>381</v>
      </c>
    </row>
    <row r="53" spans="2:14" x14ac:dyDescent="0.2">
      <c r="B53" s="78" t="s">
        <v>177</v>
      </c>
      <c r="C53" s="79">
        <v>5.6184153255000001E-3</v>
      </c>
      <c r="D53" s="82">
        <f t="shared" si="3"/>
        <v>5.2382751862563359E-5</v>
      </c>
      <c r="E53" s="82">
        <f t="shared" si="0"/>
        <v>0.99990840257544933</v>
      </c>
      <c r="F53" s="83" t="s">
        <v>381</v>
      </c>
      <c r="G53" s="96"/>
      <c r="H53" s="78" t="s">
        <v>61</v>
      </c>
      <c r="I53" s="79">
        <v>4.0527621584083903E-3</v>
      </c>
      <c r="J53" s="79">
        <v>5.6431784756435397E-3</v>
      </c>
      <c r="K53" s="79">
        <v>1.8232525067943701E-5</v>
      </c>
      <c r="L53" s="82">
        <f t="shared" si="1"/>
        <v>3.3439157654835783E-5</v>
      </c>
      <c r="M53" s="89">
        <f t="shared" si="2"/>
        <v>0.99992628081790158</v>
      </c>
      <c r="N53" s="68" t="s">
        <v>381</v>
      </c>
    </row>
    <row r="54" spans="2:14" x14ac:dyDescent="0.2">
      <c r="B54" s="78" t="s">
        <v>78</v>
      </c>
      <c r="C54" s="79">
        <v>4.2312469437487997E-3</v>
      </c>
      <c r="D54" s="82">
        <f t="shared" si="3"/>
        <v>3.9449621625097311E-5</v>
      </c>
      <c r="E54" s="82">
        <f t="shared" ref="E54" si="4">IF(D54=1,0,IF(ISNUMBER(D54+E53),D54+E53,0))</f>
        <v>0.99994785219707438</v>
      </c>
      <c r="F54" s="83" t="s">
        <v>381</v>
      </c>
      <c r="G54" s="96"/>
      <c r="H54" s="78" t="s">
        <v>78</v>
      </c>
      <c r="I54" s="79">
        <v>2.1299434471899201E-3</v>
      </c>
      <c r="J54" s="79">
        <v>4.2312469437487997E-3</v>
      </c>
      <c r="K54" s="79">
        <v>1.7244560768760199E-5</v>
      </c>
      <c r="L54" s="82">
        <f t="shared" si="1"/>
        <v>3.1627192837311339E-5</v>
      </c>
      <c r="M54" s="89">
        <f t="shared" si="2"/>
        <v>0.99995790801073892</v>
      </c>
      <c r="N54" s="68" t="s">
        <v>381</v>
      </c>
    </row>
    <row r="55" spans="2:14" x14ac:dyDescent="0.2">
      <c r="B55" s="78" t="s">
        <v>67</v>
      </c>
      <c r="C55" s="79">
        <v>2.9146075616999999E-3</v>
      </c>
      <c r="D55" s="82">
        <f t="shared" si="3"/>
        <v>2.717406169464606E-5</v>
      </c>
      <c r="E55" s="82">
        <f t="shared" ref="E55:E57" si="5">IF(D55=1,0,IF(ISNUMBER(D55+E54),D55+E54,0))</f>
        <v>0.999975026258769</v>
      </c>
      <c r="F55" s="83"/>
      <c r="G55" s="96"/>
      <c r="H55" s="78" t="s">
        <v>86</v>
      </c>
      <c r="I55" s="79">
        <v>4.7922852334443398E-2</v>
      </c>
      <c r="J55" s="79">
        <v>3.3241863905325401E-2</v>
      </c>
      <c r="K55" s="79">
        <v>1.2827839294442499E-5</v>
      </c>
      <c r="L55" s="82">
        <f t="shared" si="1"/>
        <v>2.3526754464302961E-5</v>
      </c>
      <c r="M55" s="89">
        <f t="shared" si="2"/>
        <v>0.99998143476520318</v>
      </c>
      <c r="N55" s="68"/>
    </row>
    <row r="56" spans="2:14" x14ac:dyDescent="0.2">
      <c r="B56" s="78" t="s">
        <v>145</v>
      </c>
      <c r="C56" s="79">
        <v>1.15957444385904E-3</v>
      </c>
      <c r="D56" s="82">
        <f t="shared" si="3"/>
        <v>1.081118017088429E-5</v>
      </c>
      <c r="E56" s="82">
        <f t="shared" si="5"/>
        <v>0.99998583743893987</v>
      </c>
      <c r="F56" s="83"/>
      <c r="G56" s="96"/>
      <c r="H56" s="78" t="s">
        <v>67</v>
      </c>
      <c r="I56" s="79">
        <v>5.9014367740999798E-3</v>
      </c>
      <c r="J56" s="79">
        <v>2.9146075616999999E-3</v>
      </c>
      <c r="K56" s="79">
        <v>5.5589001721138798E-6</v>
      </c>
      <c r="L56" s="82">
        <f t="shared" si="1"/>
        <v>1.0195238374833302E-5</v>
      </c>
      <c r="M56" s="89">
        <f t="shared" si="2"/>
        <v>0.99999163000357805</v>
      </c>
      <c r="N56" s="68"/>
    </row>
    <row r="57" spans="2:14" x14ac:dyDescent="0.2">
      <c r="B57" s="78" t="s">
        <v>58</v>
      </c>
      <c r="C57" s="79">
        <v>9.6296399999999996E-4</v>
      </c>
      <c r="D57" s="82">
        <f t="shared" si="3"/>
        <v>8.9781017141327857E-6</v>
      </c>
      <c r="E57" s="82">
        <f t="shared" si="5"/>
        <v>0.99999481554065406</v>
      </c>
      <c r="F57" s="83"/>
      <c r="G57" s="96"/>
      <c r="H57" s="78" t="s">
        <v>145</v>
      </c>
      <c r="I57" s="79">
        <v>2.7639171675544099E-3</v>
      </c>
      <c r="J57" s="79">
        <v>1.15957444385904E-3</v>
      </c>
      <c r="K57" s="79">
        <v>3.8476334842680098E-6</v>
      </c>
      <c r="L57" s="82">
        <f t="shared" si="1"/>
        <v>7.05670894179518E-6</v>
      </c>
      <c r="M57" s="89">
        <f t="shared" si="2"/>
        <v>0.99999868671251979</v>
      </c>
      <c r="N57" s="68"/>
    </row>
    <row r="58" spans="2:14" x14ac:dyDescent="0.2">
      <c r="B58" s="78" t="s">
        <v>57</v>
      </c>
      <c r="C58" s="79">
        <v>3.7114640852420002E-4</v>
      </c>
      <c r="D58" s="82">
        <f t="shared" si="3"/>
        <v>3.4603476418280925E-6</v>
      </c>
      <c r="E58" s="82">
        <f t="shared" ref="E58:E60" si="6">IF(D58=1,0,IF(ISNUMBER(D58+E57),D58+E57,0))</f>
        <v>0.99999827588829593</v>
      </c>
      <c r="F58" s="83"/>
      <c r="H58" s="78" t="s">
        <v>174</v>
      </c>
      <c r="I58" s="79">
        <v>1.95E-5</v>
      </c>
      <c r="J58" s="79">
        <v>1.3092299999999999E-4</v>
      </c>
      <c r="K58" s="79">
        <v>7.1606310077885504E-7</v>
      </c>
      <c r="L58" s="82">
        <f t="shared" si="1"/>
        <v>1.3132874809454579E-6</v>
      </c>
      <c r="M58" s="89">
        <f t="shared" si="2"/>
        <v>1.0000000000000007</v>
      </c>
      <c r="N58" s="68"/>
    </row>
    <row r="59" spans="2:14" x14ac:dyDescent="0.2">
      <c r="B59" s="78" t="s">
        <v>174</v>
      </c>
      <c r="C59" s="79">
        <v>1.3092299999999999E-4</v>
      </c>
      <c r="D59" s="82">
        <f t="shared" si="3"/>
        <v>1.2206479273570006E-6</v>
      </c>
      <c r="E59" s="82">
        <f t="shared" si="6"/>
        <v>0.99999949653622333</v>
      </c>
      <c r="F59" s="83"/>
      <c r="H59" s="78" t="s">
        <v>57</v>
      </c>
      <c r="I59" s="79">
        <v>6.4791567359999999E-4</v>
      </c>
      <c r="J59" s="79">
        <v>3.7114640852420002E-4</v>
      </c>
      <c r="K59" s="79">
        <v>3.0057372969354001E-7</v>
      </c>
      <c r="L59" s="82">
        <f t="shared" ref="L59" si="7">IF(ISNUMBER(K59/SUM(K$5:K$58)),(K59/SUM(K$5:K$58)),"NA")</f>
        <v>5.5126387029055881E-7</v>
      </c>
      <c r="M59" s="89">
        <f t="shared" ref="M59" si="8">IF(ISNUMBER(M58),M58+L59,L59)</f>
        <v>1.000000551263871</v>
      </c>
      <c r="N59" s="68"/>
    </row>
    <row r="60" spans="2:14" ht="12.75" thickBot="1" x14ac:dyDescent="0.25">
      <c r="B60" s="80" t="s">
        <v>152</v>
      </c>
      <c r="C60" s="81">
        <v>5.3999999999999998E-5</v>
      </c>
      <c r="D60" s="84">
        <f t="shared" si="3"/>
        <v>5.0346377700845553E-7</v>
      </c>
      <c r="E60" s="84">
        <f t="shared" si="6"/>
        <v>1.0000000000000004</v>
      </c>
      <c r="F60" s="85"/>
      <c r="H60" s="80"/>
      <c r="I60" s="81"/>
      <c r="J60" s="81"/>
      <c r="K60" s="81"/>
      <c r="L60" s="84"/>
      <c r="M60" s="93"/>
      <c r="N60" s="69"/>
    </row>
    <row r="61" spans="2:14" x14ac:dyDescent="0.2">
      <c r="D61" s="10"/>
      <c r="E61" s="10"/>
      <c r="F61" s="10"/>
      <c r="G61" s="10"/>
      <c r="M61" s="89"/>
      <c r="N61" s="26"/>
    </row>
    <row r="62" spans="2:14" x14ac:dyDescent="0.2">
      <c r="D62" s="10"/>
      <c r="E62" s="10"/>
      <c r="F62" s="10"/>
      <c r="G62" s="10"/>
      <c r="M62" s="2"/>
    </row>
    <row r="63" spans="2:14" x14ac:dyDescent="0.2">
      <c r="D63" s="10"/>
      <c r="E63" s="10"/>
      <c r="F63" s="10"/>
      <c r="G63" s="10"/>
    </row>
    <row r="64" spans="2:14" x14ac:dyDescent="0.2">
      <c r="D64" s="10"/>
      <c r="E64" s="10"/>
      <c r="F64" s="10"/>
      <c r="G64" s="10"/>
    </row>
    <row r="65" spans="4:7" x14ac:dyDescent="0.2">
      <c r="D65" s="10"/>
      <c r="E65" s="10"/>
      <c r="F65" s="10"/>
      <c r="G65" s="10"/>
    </row>
    <row r="66" spans="4:7" x14ac:dyDescent="0.2">
      <c r="D66" s="10"/>
      <c r="E66" s="10"/>
      <c r="F66" s="10"/>
      <c r="G66" s="10"/>
    </row>
    <row r="67" spans="4:7" x14ac:dyDescent="0.2">
      <c r="D67" s="10"/>
      <c r="E67" s="10"/>
      <c r="F67" s="10"/>
      <c r="G67" s="10"/>
    </row>
    <row r="68" spans="4:7" x14ac:dyDescent="0.2">
      <c r="D68" s="10"/>
      <c r="E68" s="10"/>
      <c r="F68" s="10"/>
      <c r="G68" s="10"/>
    </row>
    <row r="69" spans="4:7" x14ac:dyDescent="0.2">
      <c r="D69" s="10"/>
      <c r="E69" s="10"/>
      <c r="F69" s="10"/>
      <c r="G69" s="10"/>
    </row>
    <row r="70" spans="4:7" x14ac:dyDescent="0.2">
      <c r="D70" s="10"/>
      <c r="E70" s="10"/>
      <c r="F70" s="10"/>
      <c r="G70" s="10"/>
    </row>
    <row r="71" spans="4:7" x14ac:dyDescent="0.2">
      <c r="D71" s="10"/>
      <c r="E71" s="10"/>
      <c r="F71" s="10"/>
      <c r="G71" s="10"/>
    </row>
    <row r="72" spans="4:7" x14ac:dyDescent="0.2">
      <c r="D72" s="10"/>
      <c r="E72" s="10"/>
      <c r="F72" s="10"/>
      <c r="G72" s="10"/>
    </row>
    <row r="73" spans="4:7" x14ac:dyDescent="0.2">
      <c r="D73" s="10"/>
      <c r="E73" s="10"/>
      <c r="F73" s="10"/>
      <c r="G73" s="10"/>
    </row>
    <row r="74" spans="4:7" x14ac:dyDescent="0.2">
      <c r="D74" s="10"/>
      <c r="E74" s="10"/>
      <c r="F74" s="10"/>
      <c r="G74" s="10"/>
    </row>
    <row r="75" spans="4:7" x14ac:dyDescent="0.2">
      <c r="D75" s="10"/>
      <c r="E75" s="10"/>
      <c r="F75" s="10"/>
      <c r="G75" s="10"/>
    </row>
    <row r="76" spans="4:7" x14ac:dyDescent="0.2">
      <c r="D76" s="10"/>
      <c r="E76" s="10"/>
      <c r="F76" s="10"/>
      <c r="G76" s="10"/>
    </row>
    <row r="77" spans="4:7" x14ac:dyDescent="0.2">
      <c r="D77" s="10"/>
      <c r="E77" s="10"/>
      <c r="F77" s="10"/>
      <c r="G77" s="10"/>
    </row>
    <row r="78" spans="4:7" x14ac:dyDescent="0.2">
      <c r="D78" s="10"/>
      <c r="E78" s="10"/>
      <c r="F78" s="10"/>
      <c r="G78" s="10"/>
    </row>
    <row r="79" spans="4:7" x14ac:dyDescent="0.2">
      <c r="D79" s="10"/>
      <c r="E79" s="10"/>
      <c r="F79" s="10"/>
      <c r="G79" s="10"/>
    </row>
    <row r="80" spans="4:7" x14ac:dyDescent="0.2">
      <c r="D80" s="10"/>
      <c r="E80" s="10"/>
      <c r="F80" s="10"/>
      <c r="G80" s="10"/>
    </row>
    <row r="81" spans="4:7" x14ac:dyDescent="0.2">
      <c r="D81" s="10"/>
      <c r="E81" s="10"/>
      <c r="F81" s="10"/>
      <c r="G81" s="10"/>
    </row>
    <row r="82" spans="4:7" x14ac:dyDescent="0.2">
      <c r="D82" s="10"/>
      <c r="E82" s="10"/>
      <c r="F82" s="10"/>
      <c r="G82" s="10"/>
    </row>
    <row r="83" spans="4:7" x14ac:dyDescent="0.2">
      <c r="D83" s="10"/>
      <c r="E83" s="10"/>
      <c r="F83" s="10"/>
      <c r="G83" s="10"/>
    </row>
    <row r="84" spans="4:7" x14ac:dyDescent="0.2">
      <c r="D84" s="10"/>
      <c r="E84" s="10"/>
      <c r="F84" s="10"/>
      <c r="G84" s="10"/>
    </row>
    <row r="85" spans="4:7" x14ac:dyDescent="0.2">
      <c r="D85" s="10"/>
      <c r="E85" s="10"/>
      <c r="F85" s="10"/>
      <c r="G85" s="10"/>
    </row>
    <row r="86" spans="4:7" x14ac:dyDescent="0.2">
      <c r="D86" s="10"/>
      <c r="E86" s="10"/>
      <c r="F86" s="10"/>
      <c r="G86" s="10"/>
    </row>
    <row r="87" spans="4:7" x14ac:dyDescent="0.2">
      <c r="D87" s="10"/>
      <c r="E87" s="10"/>
      <c r="F87" s="10"/>
      <c r="G87" s="10"/>
    </row>
    <row r="88" spans="4:7" x14ac:dyDescent="0.2">
      <c r="D88" s="10"/>
      <c r="E88" s="10"/>
      <c r="F88" s="10"/>
      <c r="G88" s="10"/>
    </row>
    <row r="89" spans="4:7" x14ac:dyDescent="0.2">
      <c r="D89" s="10"/>
      <c r="E89" s="10"/>
      <c r="F89" s="10"/>
      <c r="G89" s="10"/>
    </row>
    <row r="90" spans="4:7" x14ac:dyDescent="0.2">
      <c r="D90" s="10"/>
      <c r="E90" s="10"/>
      <c r="F90" s="10"/>
      <c r="G90" s="10"/>
    </row>
    <row r="91" spans="4:7" x14ac:dyDescent="0.2">
      <c r="D91" s="10"/>
      <c r="E91" s="10"/>
      <c r="F91" s="10"/>
      <c r="G91" s="10"/>
    </row>
    <row r="92" spans="4:7" x14ac:dyDescent="0.2">
      <c r="D92" s="10"/>
      <c r="E92" s="10"/>
      <c r="F92" s="10"/>
      <c r="G92" s="10"/>
    </row>
    <row r="93" spans="4:7" x14ac:dyDescent="0.2">
      <c r="D93" s="10"/>
      <c r="E93" s="10"/>
      <c r="F93" s="10"/>
      <c r="G93" s="10"/>
    </row>
    <row r="94" spans="4:7" x14ac:dyDescent="0.2">
      <c r="D94" s="10"/>
      <c r="E94" s="10"/>
      <c r="F94" s="10"/>
      <c r="G94" s="10"/>
    </row>
    <row r="95" spans="4:7" x14ac:dyDescent="0.2">
      <c r="D95" s="10"/>
      <c r="E95" s="10"/>
      <c r="F95" s="10"/>
      <c r="G95" s="10"/>
    </row>
    <row r="96" spans="4:7" x14ac:dyDescent="0.2">
      <c r="D96" s="10"/>
      <c r="E96" s="10"/>
      <c r="F96" s="10"/>
      <c r="G96" s="10"/>
    </row>
    <row r="97" spans="4:7" x14ac:dyDescent="0.2">
      <c r="D97" s="10"/>
      <c r="E97" s="10"/>
      <c r="F97" s="10"/>
      <c r="G97" s="10"/>
    </row>
    <row r="98" spans="4:7" x14ac:dyDescent="0.2">
      <c r="D98" s="10"/>
      <c r="E98" s="10"/>
      <c r="F98" s="10"/>
      <c r="G98" s="10"/>
    </row>
    <row r="99" spans="4:7" x14ac:dyDescent="0.2">
      <c r="D99" s="10"/>
      <c r="E99" s="10"/>
      <c r="F99" s="10"/>
      <c r="G99" s="10"/>
    </row>
    <row r="100" spans="4:7" x14ac:dyDescent="0.2">
      <c r="D100" s="10"/>
      <c r="E100" s="10"/>
      <c r="F100" s="10"/>
      <c r="G100" s="10"/>
    </row>
    <row r="101" spans="4:7" x14ac:dyDescent="0.2">
      <c r="D101" s="10"/>
      <c r="E101" s="10"/>
      <c r="F101" s="10"/>
      <c r="G101" s="10"/>
    </row>
    <row r="102" spans="4:7" x14ac:dyDescent="0.2">
      <c r="D102" s="10"/>
      <c r="E102" s="10"/>
      <c r="F102" s="10"/>
      <c r="G102" s="10"/>
    </row>
    <row r="103" spans="4:7" x14ac:dyDescent="0.2">
      <c r="D103" s="10"/>
      <c r="E103" s="10"/>
      <c r="F103" s="10"/>
      <c r="G103" s="10"/>
    </row>
    <row r="104" spans="4:7" x14ac:dyDescent="0.2">
      <c r="D104" s="10"/>
      <c r="E104" s="10"/>
      <c r="F104" s="10"/>
      <c r="G104" s="10"/>
    </row>
    <row r="105" spans="4:7" x14ac:dyDescent="0.2">
      <c r="D105" s="10"/>
      <c r="E105" s="10"/>
      <c r="F105" s="10"/>
      <c r="G105" s="10"/>
    </row>
    <row r="106" spans="4:7" x14ac:dyDescent="0.2">
      <c r="D106" s="10"/>
      <c r="E106" s="10"/>
      <c r="F106" s="10"/>
      <c r="G106" s="10"/>
    </row>
    <row r="107" spans="4:7" x14ac:dyDescent="0.2">
      <c r="D107" s="10"/>
      <c r="E107" s="10"/>
      <c r="F107" s="10"/>
      <c r="G107" s="10"/>
    </row>
    <row r="108" spans="4:7" x14ac:dyDescent="0.2">
      <c r="D108" s="10"/>
      <c r="E108" s="10"/>
      <c r="F108" s="10"/>
      <c r="G108" s="10"/>
    </row>
    <row r="109" spans="4:7" x14ac:dyDescent="0.2">
      <c r="D109" s="10"/>
      <c r="E109" s="10"/>
      <c r="F109" s="10"/>
      <c r="G109" s="10"/>
    </row>
    <row r="110" spans="4:7" x14ac:dyDescent="0.2">
      <c r="D110" s="10"/>
      <c r="E110" s="10"/>
      <c r="F110" s="10"/>
      <c r="G110" s="10"/>
    </row>
    <row r="111" spans="4:7" x14ac:dyDescent="0.2">
      <c r="D111" s="10"/>
      <c r="E111" s="10"/>
      <c r="F111" s="10"/>
      <c r="G111" s="10"/>
    </row>
    <row r="112" spans="4:7" x14ac:dyDescent="0.2">
      <c r="D112" s="10"/>
      <c r="E112" s="10"/>
      <c r="F112" s="10"/>
      <c r="G112" s="10"/>
    </row>
    <row r="113" spans="4:7" x14ac:dyDescent="0.2">
      <c r="D113" s="10"/>
      <c r="E113" s="10"/>
      <c r="F113" s="10"/>
      <c r="G113" s="10"/>
    </row>
    <row r="114" spans="4:7" x14ac:dyDescent="0.2">
      <c r="D114" s="10"/>
      <c r="E114" s="10"/>
      <c r="F114" s="10"/>
      <c r="G114" s="10"/>
    </row>
    <row r="115" spans="4:7" x14ac:dyDescent="0.2">
      <c r="D115" s="10"/>
      <c r="E115" s="10"/>
      <c r="F115" s="10"/>
      <c r="G115" s="10"/>
    </row>
    <row r="116" spans="4:7" x14ac:dyDescent="0.2">
      <c r="D116" s="10"/>
      <c r="E116" s="10"/>
      <c r="F116" s="10"/>
      <c r="G116" s="10"/>
    </row>
    <row r="117" spans="4:7" x14ac:dyDescent="0.2">
      <c r="D117" s="10"/>
      <c r="E117" s="10"/>
      <c r="F117" s="10"/>
      <c r="G117" s="10"/>
    </row>
    <row r="118" spans="4:7" x14ac:dyDescent="0.2">
      <c r="D118" s="10"/>
      <c r="E118" s="10"/>
      <c r="F118" s="10"/>
      <c r="G118" s="10"/>
    </row>
  </sheetData>
  <sortState xmlns:xlrd2="http://schemas.microsoft.com/office/spreadsheetml/2017/richdata2" ref="O57:O109">
    <sortCondition ref="O57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4"/>
  </sheetPr>
  <dimension ref="B1:V36"/>
  <sheetViews>
    <sheetView showGridLines="0" zoomScaleNormal="100" workbookViewId="0">
      <selection activeCell="L5" sqref="L5"/>
    </sheetView>
  </sheetViews>
  <sheetFormatPr defaultColWidth="9.140625" defaultRowHeight="12" x14ac:dyDescent="0.2"/>
  <cols>
    <col min="1" max="1" width="6.5703125" style="18" bestFit="1" customWidth="1"/>
    <col min="2" max="2" width="16.28515625" style="18" bestFit="1" customWidth="1"/>
    <col min="3" max="3" width="9.5703125" style="18" bestFit="1" customWidth="1"/>
    <col min="4" max="4" width="14.28515625" style="18" bestFit="1" customWidth="1"/>
    <col min="5" max="5" width="11.28515625" style="18" bestFit="1" customWidth="1"/>
    <col min="6" max="6" width="9.140625" style="24" bestFit="1" customWidth="1"/>
    <col min="7" max="7" width="2.42578125" style="18" customWidth="1"/>
    <col min="8" max="8" width="15.7109375" style="18" customWidth="1"/>
    <col min="9" max="9" width="9.5703125" style="18" customWidth="1"/>
    <col min="10" max="10" width="14.42578125" style="18" customWidth="1"/>
    <col min="11" max="11" width="11.42578125" style="18" customWidth="1"/>
    <col min="12" max="16" width="9.140625" style="18"/>
    <col min="17" max="17" width="11.42578125" style="18" customWidth="1"/>
    <col min="18" max="18" width="9.140625" style="18"/>
    <col min="19" max="20" width="10.5703125" style="18" customWidth="1"/>
    <col min="21" max="16384" width="9.140625" style="18"/>
  </cols>
  <sheetData>
    <row r="1" spans="2:20" ht="15" x14ac:dyDescent="0.25">
      <c r="B1" s="177" t="s">
        <v>368</v>
      </c>
    </row>
    <row r="3" spans="2:20" ht="12.75" thickBot="1" x14ac:dyDescent="0.25">
      <c r="B3" s="18" t="s">
        <v>29</v>
      </c>
      <c r="H3" s="18" t="s">
        <v>29</v>
      </c>
      <c r="I3" s="3"/>
      <c r="J3" s="3"/>
      <c r="K3" s="3"/>
      <c r="L3" s="100"/>
      <c r="N3" s="10" t="s">
        <v>30</v>
      </c>
      <c r="O3" s="10"/>
      <c r="P3" s="10"/>
      <c r="Q3" s="10"/>
      <c r="R3" s="10"/>
      <c r="S3" s="10"/>
      <c r="T3" s="10"/>
    </row>
    <row r="4" spans="2:20" s="14" customFormat="1" ht="24.75" thickBot="1" x14ac:dyDescent="0.25">
      <c r="B4" s="101" t="s">
        <v>0</v>
      </c>
      <c r="C4" s="102" t="s">
        <v>336</v>
      </c>
      <c r="D4" s="102" t="s">
        <v>1</v>
      </c>
      <c r="E4" s="102" t="s">
        <v>2</v>
      </c>
      <c r="F4" s="103" t="s">
        <v>3</v>
      </c>
      <c r="G4" s="104"/>
      <c r="H4" s="101" t="s">
        <v>0</v>
      </c>
      <c r="I4" s="102" t="s">
        <v>337</v>
      </c>
      <c r="J4" s="102" t="s">
        <v>1</v>
      </c>
      <c r="K4" s="102" t="s">
        <v>2</v>
      </c>
      <c r="L4" s="103" t="s">
        <v>3</v>
      </c>
      <c r="N4" s="71" t="s">
        <v>0</v>
      </c>
      <c r="O4" s="72" t="s">
        <v>338</v>
      </c>
      <c r="P4" s="72" t="s">
        <v>362</v>
      </c>
      <c r="Q4" s="72" t="s">
        <v>27</v>
      </c>
      <c r="R4" s="72" t="s">
        <v>28</v>
      </c>
      <c r="S4" s="72" t="s">
        <v>2</v>
      </c>
      <c r="T4" s="73" t="s">
        <v>3</v>
      </c>
    </row>
    <row r="5" spans="2:20" x14ac:dyDescent="0.2">
      <c r="B5" s="76" t="s">
        <v>181</v>
      </c>
      <c r="C5" s="77">
        <f>SUM(C6:C35)</f>
        <v>116.37527759455239</v>
      </c>
      <c r="D5" s="86"/>
      <c r="E5" s="86"/>
      <c r="F5" s="90"/>
      <c r="G5" s="88"/>
      <c r="H5" s="76" t="s">
        <v>181</v>
      </c>
      <c r="I5" s="77">
        <f>SUM(I6:I33)</f>
        <v>89.256253198478277</v>
      </c>
      <c r="J5" s="86"/>
      <c r="K5" s="86"/>
      <c r="L5" s="87"/>
      <c r="N5" s="78" t="s">
        <v>154</v>
      </c>
      <c r="O5" s="79">
        <v>39.530932408064601</v>
      </c>
      <c r="P5" s="79">
        <v>31.391675663708501</v>
      </c>
      <c r="Q5" s="79">
        <v>3.3159035866029099E-2</v>
      </c>
      <c r="R5" s="82">
        <f>IF(ISNUMBER(Q5/SUM(Q$5:Q$30)),(Q5/SUM(Q$5:Q$30)),"NA")</f>
        <v>0.26297762802846641</v>
      </c>
      <c r="S5" s="89">
        <f t="shared" ref="S5" si="0">IF(ISNUMBER(S4),S4+R5,R5)</f>
        <v>0.26297762802846641</v>
      </c>
      <c r="T5" s="91" t="s">
        <v>364</v>
      </c>
    </row>
    <row r="6" spans="2:20" x14ac:dyDescent="0.2">
      <c r="B6" s="78" t="s">
        <v>154</v>
      </c>
      <c r="C6" s="79">
        <v>31.391675663708501</v>
      </c>
      <c r="D6" s="82">
        <f>IF(ISNUMBER(C6),C6/VLOOKUP("National Total",B$5:C$34,2,0),"0")</f>
        <v>0.26974522692934888</v>
      </c>
      <c r="E6" s="82">
        <f t="shared" ref="E6:E12" si="1">IF(D6=1,0,IF(ISNUMBER(D6+E5),D6+E5,0))</f>
        <v>0.26974522692934888</v>
      </c>
      <c r="F6" s="91" t="s">
        <v>364</v>
      </c>
      <c r="G6" s="88"/>
      <c r="H6" s="78" t="s">
        <v>82</v>
      </c>
      <c r="I6" s="79">
        <v>52.550532004772997</v>
      </c>
      <c r="J6" s="82">
        <f>IF(ISNUMBER(I6),I6/VLOOKUP("National Total",H$5:I$33,2,0),"0")</f>
        <v>0.58876022823764385</v>
      </c>
      <c r="K6" s="82">
        <f t="shared" ref="K6:K15" si="2">IF(J6=1,0,IF(ISNUMBER(J6+K5),J6+K5,0))</f>
        <v>0.58876022823764385</v>
      </c>
      <c r="L6" s="83" t="s">
        <v>364</v>
      </c>
      <c r="N6" s="78" t="s">
        <v>140</v>
      </c>
      <c r="O6" s="79">
        <v>14.161455840589101</v>
      </c>
      <c r="P6" s="79">
        <v>15.6393168017315</v>
      </c>
      <c r="Q6" s="79">
        <v>2.2186436434768801E-2</v>
      </c>
      <c r="R6" s="82">
        <f t="shared" ref="R6:R29" si="3">IF(ISNUMBER(Q6/SUM(Q$5:Q$30)),(Q6/SUM(Q$5:Q$30)),"NA")</f>
        <v>0.17595615420161337</v>
      </c>
      <c r="S6" s="89">
        <f t="shared" ref="S6:S29" si="4">IF(ISNUMBER(S5),S5+R6,R6)</f>
        <v>0.43893378223007978</v>
      </c>
      <c r="T6" s="91" t="s">
        <v>364</v>
      </c>
    </row>
    <row r="7" spans="2:20" x14ac:dyDescent="0.2">
      <c r="B7" s="78" t="s">
        <v>141</v>
      </c>
      <c r="C7" s="79">
        <v>30.222086868250202</v>
      </c>
      <c r="D7" s="82">
        <f t="shared" ref="D7:D34" si="5">IF(ISNUMBER(C7),C7/VLOOKUP("National Total",B$5:C$34,2,0),"0")</f>
        <v>0.25969507865358615</v>
      </c>
      <c r="E7" s="82">
        <f t="shared" si="1"/>
        <v>0.52944030558293509</v>
      </c>
      <c r="F7" s="91" t="s">
        <v>364</v>
      </c>
      <c r="G7" s="88"/>
      <c r="H7" s="78" t="s">
        <v>68</v>
      </c>
      <c r="I7" s="79">
        <v>13.3523934090213</v>
      </c>
      <c r="J7" s="82">
        <f t="shared" ref="J7:J33" si="6">IF(ISNUMBER(I7),I7/VLOOKUP("National Total",H$5:I$33,2,0),"0")</f>
        <v>0.14959616755735544</v>
      </c>
      <c r="K7" s="82">
        <f t="shared" si="2"/>
        <v>0.73835639579499923</v>
      </c>
      <c r="L7" s="83" t="s">
        <v>364</v>
      </c>
      <c r="N7" s="78" t="s">
        <v>153</v>
      </c>
      <c r="O7" s="79">
        <v>19.905992917658999</v>
      </c>
      <c r="P7" s="79">
        <v>15.41402385</v>
      </c>
      <c r="Q7" s="79">
        <v>1.97475928806265E-2</v>
      </c>
      <c r="R7" s="82">
        <f t="shared" si="3"/>
        <v>0.15661417768600783</v>
      </c>
      <c r="S7" s="89">
        <f t="shared" si="4"/>
        <v>0.59554795991608755</v>
      </c>
      <c r="T7" s="91" t="s">
        <v>364</v>
      </c>
    </row>
    <row r="8" spans="2:20" x14ac:dyDescent="0.2">
      <c r="B8" s="78" t="s">
        <v>140</v>
      </c>
      <c r="C8" s="79">
        <v>15.6393168017315</v>
      </c>
      <c r="D8" s="82">
        <f t="shared" si="5"/>
        <v>0.13438693445027355</v>
      </c>
      <c r="E8" s="82">
        <f t="shared" si="1"/>
        <v>0.66382724003320859</v>
      </c>
      <c r="F8" s="91" t="s">
        <v>364</v>
      </c>
      <c r="G8" s="88"/>
      <c r="H8" s="78" t="s">
        <v>55</v>
      </c>
      <c r="I8" s="79">
        <v>7.93522276321674</v>
      </c>
      <c r="J8" s="82">
        <f t="shared" si="6"/>
        <v>8.8903830027138392E-2</v>
      </c>
      <c r="K8" s="82">
        <f t="shared" si="2"/>
        <v>0.82726022582213765</v>
      </c>
      <c r="L8" s="83" t="s">
        <v>364</v>
      </c>
      <c r="N8" s="78" t="s">
        <v>157</v>
      </c>
      <c r="O8" s="79">
        <v>12.130745502434801</v>
      </c>
      <c r="P8" s="79">
        <v>12.6113566625737</v>
      </c>
      <c r="Q8" s="79">
        <v>1.29160802625046E-2</v>
      </c>
      <c r="R8" s="82">
        <f t="shared" si="3"/>
        <v>0.10243482846069583</v>
      </c>
      <c r="S8" s="89">
        <f t="shared" si="4"/>
        <v>0.6979827883767834</v>
      </c>
      <c r="T8" s="91" t="s">
        <v>364</v>
      </c>
    </row>
    <row r="9" spans="2:20" x14ac:dyDescent="0.2">
      <c r="B9" s="78" t="s">
        <v>153</v>
      </c>
      <c r="C9" s="79">
        <v>15.41402385</v>
      </c>
      <c r="D9" s="82">
        <f t="shared" si="5"/>
        <v>0.13245101681907001</v>
      </c>
      <c r="E9" s="82">
        <f t="shared" si="1"/>
        <v>0.7962782568522786</v>
      </c>
      <c r="F9" s="91" t="s">
        <v>364</v>
      </c>
      <c r="G9" s="88"/>
      <c r="H9" s="78" t="s">
        <v>63</v>
      </c>
      <c r="I9" s="79">
        <v>3.7215113301438998</v>
      </c>
      <c r="J9" s="82">
        <f t="shared" si="6"/>
        <v>4.1694684649919267E-2</v>
      </c>
      <c r="K9" s="82">
        <f t="shared" si="2"/>
        <v>0.86895491047205686</v>
      </c>
      <c r="L9" s="83" t="s">
        <v>381</v>
      </c>
      <c r="N9" s="78" t="s">
        <v>143</v>
      </c>
      <c r="O9" s="79">
        <v>3.78549377284777</v>
      </c>
      <c r="P9" s="79">
        <v>4.5737817939704799</v>
      </c>
      <c r="Q9" s="79">
        <v>8.9795663368043895E-3</v>
      </c>
      <c r="R9" s="82">
        <f t="shared" si="3"/>
        <v>7.1215130184057174E-2</v>
      </c>
      <c r="S9" s="89">
        <f t="shared" si="4"/>
        <v>0.76919791856084063</v>
      </c>
      <c r="T9" s="91" t="s">
        <v>364</v>
      </c>
    </row>
    <row r="10" spans="2:20" x14ac:dyDescent="0.2">
      <c r="B10" s="78" t="s">
        <v>157</v>
      </c>
      <c r="C10" s="79">
        <v>12.6113566625737</v>
      </c>
      <c r="D10" s="82">
        <f t="shared" si="5"/>
        <v>0.10836800498565725</v>
      </c>
      <c r="E10" s="82">
        <f t="shared" si="1"/>
        <v>0.90464626183793584</v>
      </c>
      <c r="F10" s="91" t="s">
        <v>364</v>
      </c>
      <c r="G10" s="88"/>
      <c r="H10" s="78" t="s">
        <v>70</v>
      </c>
      <c r="I10" s="79">
        <v>2.2489681485204698</v>
      </c>
      <c r="J10" s="82">
        <f t="shared" si="6"/>
        <v>2.519675729071285E-2</v>
      </c>
      <c r="K10" s="82">
        <f t="shared" si="2"/>
        <v>0.89415166776276966</v>
      </c>
      <c r="L10" s="83" t="s">
        <v>381</v>
      </c>
      <c r="N10" s="78" t="s">
        <v>149</v>
      </c>
      <c r="O10" s="79">
        <v>1.0825752588815101</v>
      </c>
      <c r="P10" s="79">
        <v>1.8053935042117999</v>
      </c>
      <c r="Q10" s="79">
        <v>6.4243385789339398E-3</v>
      </c>
      <c r="R10" s="82">
        <f t="shared" si="3"/>
        <v>5.095013401371655E-2</v>
      </c>
      <c r="S10" s="89">
        <f t="shared" si="4"/>
        <v>0.82014805257455714</v>
      </c>
      <c r="T10" s="91" t="s">
        <v>364</v>
      </c>
    </row>
    <row r="11" spans="2:20" x14ac:dyDescent="0.2">
      <c r="B11" s="78" t="s">
        <v>143</v>
      </c>
      <c r="C11" s="79">
        <v>4.5737817939704799</v>
      </c>
      <c r="D11" s="82">
        <f t="shared" si="5"/>
        <v>3.930200544745753E-2</v>
      </c>
      <c r="E11" s="82">
        <f t="shared" si="1"/>
        <v>0.94394826728539338</v>
      </c>
      <c r="F11" s="91" t="s">
        <v>381</v>
      </c>
      <c r="G11" s="88"/>
      <c r="H11" s="78" t="s">
        <v>65</v>
      </c>
      <c r="I11" s="79">
        <v>2.0525920199622498</v>
      </c>
      <c r="J11" s="82">
        <f t="shared" si="6"/>
        <v>2.2996618683936022E-2</v>
      </c>
      <c r="K11" s="82">
        <f t="shared" si="2"/>
        <v>0.91714828644670565</v>
      </c>
      <c r="L11" s="83" t="s">
        <v>381</v>
      </c>
      <c r="N11" s="78" t="s">
        <v>141</v>
      </c>
      <c r="O11" s="79">
        <v>34.017787861767196</v>
      </c>
      <c r="P11" s="79">
        <v>30.222086868250202</v>
      </c>
      <c r="Q11" s="79">
        <v>3.65869825074365E-3</v>
      </c>
      <c r="R11" s="82">
        <f t="shared" si="3"/>
        <v>2.90163981709184E-2</v>
      </c>
      <c r="S11" s="89">
        <f t="shared" si="4"/>
        <v>0.84916445074547553</v>
      </c>
      <c r="T11" s="91" t="s">
        <v>381</v>
      </c>
    </row>
    <row r="12" spans="2:20" x14ac:dyDescent="0.2">
      <c r="B12" s="78" t="s">
        <v>149</v>
      </c>
      <c r="C12" s="79">
        <v>1.8053935042117999</v>
      </c>
      <c r="D12" s="82">
        <f t="shared" si="5"/>
        <v>1.5513548423074281E-2</v>
      </c>
      <c r="E12" s="82">
        <f t="shared" si="1"/>
        <v>0.95946181570846767</v>
      </c>
      <c r="F12" s="91" t="s">
        <v>381</v>
      </c>
      <c r="G12" s="88"/>
      <c r="H12" s="78" t="s">
        <v>85</v>
      </c>
      <c r="I12" s="79">
        <v>1.33001100026015</v>
      </c>
      <c r="J12" s="82">
        <f t="shared" si="6"/>
        <v>1.4901040012318434E-2</v>
      </c>
      <c r="K12" s="82">
        <f t="shared" si="2"/>
        <v>0.93204932645902405</v>
      </c>
      <c r="L12" s="83" t="s">
        <v>381</v>
      </c>
      <c r="N12" s="78" t="s">
        <v>68</v>
      </c>
      <c r="O12" s="79">
        <v>3.2221845164159997E-2</v>
      </c>
      <c r="P12" s="79">
        <v>0.42948106839757499</v>
      </c>
      <c r="Q12" s="79">
        <v>3.1044781663621102E-3</v>
      </c>
      <c r="R12" s="82">
        <f t="shared" si="3"/>
        <v>2.4620990421873747E-2</v>
      </c>
      <c r="S12" s="89">
        <f t="shared" si="4"/>
        <v>0.87378544116734924</v>
      </c>
      <c r="T12" s="91" t="s">
        <v>381</v>
      </c>
    </row>
    <row r="13" spans="2:20" x14ac:dyDescent="0.2">
      <c r="B13" s="78" t="s">
        <v>150</v>
      </c>
      <c r="C13" s="79">
        <v>1.0985339211264</v>
      </c>
      <c r="D13" s="82">
        <f t="shared" si="5"/>
        <v>9.4395815316862738E-3</v>
      </c>
      <c r="E13" s="82">
        <f t="shared" ref="E13:E34" si="7">IF(D13=1,0,IF(ISNUMBER(D13+E12),D13+E12,0))</f>
        <v>0.96890139724015389</v>
      </c>
      <c r="F13" s="91" t="s">
        <v>381</v>
      </c>
      <c r="G13" s="88"/>
      <c r="H13" s="78" t="s">
        <v>66</v>
      </c>
      <c r="I13" s="79">
        <v>1.14052503796</v>
      </c>
      <c r="J13" s="82">
        <f t="shared" si="6"/>
        <v>1.2778096739326773E-2</v>
      </c>
      <c r="K13" s="82">
        <f t="shared" si="2"/>
        <v>0.94482742319835078</v>
      </c>
      <c r="L13" s="83" t="s">
        <v>381</v>
      </c>
      <c r="N13" s="78" t="s">
        <v>155</v>
      </c>
      <c r="O13" s="79">
        <v>2.1519914000000001E-2</v>
      </c>
      <c r="P13" s="79">
        <v>0.346086</v>
      </c>
      <c r="Q13" s="79">
        <v>2.53275943378943E-3</v>
      </c>
      <c r="R13" s="82">
        <f t="shared" si="3"/>
        <v>2.0086804422049943E-2</v>
      </c>
      <c r="S13" s="89">
        <f t="shared" si="4"/>
        <v>0.89387224558939915</v>
      </c>
      <c r="T13" s="91" t="s">
        <v>381</v>
      </c>
    </row>
    <row r="14" spans="2:20" x14ac:dyDescent="0.2">
      <c r="B14" s="78" t="s">
        <v>142</v>
      </c>
      <c r="C14" s="79">
        <v>1.0026841411529399</v>
      </c>
      <c r="D14" s="82">
        <f t="shared" si="5"/>
        <v>8.6159548821551114E-3</v>
      </c>
      <c r="E14" s="82">
        <f t="shared" si="7"/>
        <v>0.97751735212230906</v>
      </c>
      <c r="F14" s="91" t="s">
        <v>381</v>
      </c>
      <c r="G14" s="88"/>
      <c r="H14" s="78" t="s">
        <v>80</v>
      </c>
      <c r="I14" s="79">
        <v>0.97826251172526801</v>
      </c>
      <c r="J14" s="82">
        <f t="shared" si="6"/>
        <v>1.0960156590372611E-2</v>
      </c>
      <c r="K14" s="82">
        <f t="shared" si="2"/>
        <v>0.95578757978872342</v>
      </c>
      <c r="L14" s="83" t="s">
        <v>381</v>
      </c>
      <c r="N14" s="78" t="s">
        <v>82</v>
      </c>
      <c r="O14" s="79">
        <v>0.39957620890947798</v>
      </c>
      <c r="P14" s="79">
        <v>4.9151457341790002E-2</v>
      </c>
      <c r="Q14" s="79">
        <v>2.4142440019101199E-3</v>
      </c>
      <c r="R14" s="82">
        <f t="shared" si="3"/>
        <v>1.9146882426539804E-2</v>
      </c>
      <c r="S14" s="89">
        <f t="shared" si="4"/>
        <v>0.91301912801593899</v>
      </c>
      <c r="T14" s="91" t="s">
        <v>381</v>
      </c>
    </row>
    <row r="15" spans="2:20" x14ac:dyDescent="0.2">
      <c r="B15" s="78" t="s">
        <v>146</v>
      </c>
      <c r="C15" s="79">
        <v>0.70808321158255605</v>
      </c>
      <c r="D15" s="82">
        <f t="shared" si="5"/>
        <v>6.0844813968950907E-3</v>
      </c>
      <c r="E15" s="82">
        <f t="shared" si="7"/>
        <v>0.98360183351920416</v>
      </c>
      <c r="F15" s="91" t="s">
        <v>381</v>
      </c>
      <c r="G15" s="88"/>
      <c r="H15" s="78" t="s">
        <v>62</v>
      </c>
      <c r="I15" s="79">
        <v>0.66090478525190699</v>
      </c>
      <c r="J15" s="82">
        <f t="shared" si="6"/>
        <v>7.4045768399246979E-3</v>
      </c>
      <c r="K15" s="82">
        <f t="shared" si="2"/>
        <v>0.9631921566286481</v>
      </c>
      <c r="L15" s="83" t="s">
        <v>381</v>
      </c>
      <c r="N15" s="78" t="s">
        <v>142</v>
      </c>
      <c r="O15" s="79">
        <v>1.4416764557128701</v>
      </c>
      <c r="P15" s="79">
        <v>1.0026841411529399</v>
      </c>
      <c r="Q15" s="79">
        <v>2.3114817022857801E-3</v>
      </c>
      <c r="R15" s="82">
        <f t="shared" si="3"/>
        <v>1.8331895346844727E-2</v>
      </c>
      <c r="S15" s="89">
        <f t="shared" si="4"/>
        <v>0.93135102336278375</v>
      </c>
      <c r="T15" s="91" t="s">
        <v>381</v>
      </c>
    </row>
    <row r="16" spans="2:20" x14ac:dyDescent="0.2">
      <c r="B16" s="78" t="s">
        <v>148</v>
      </c>
      <c r="C16" s="79">
        <v>0.52527696420065795</v>
      </c>
      <c r="D16" s="82">
        <f t="shared" si="5"/>
        <v>4.5136473575659725E-3</v>
      </c>
      <c r="E16" s="82">
        <f t="shared" si="7"/>
        <v>0.98811548087677015</v>
      </c>
      <c r="F16" s="91" t="s">
        <v>381</v>
      </c>
      <c r="G16" s="88"/>
      <c r="H16" s="78" t="s">
        <v>69</v>
      </c>
      <c r="I16" s="79">
        <v>0.62238150374437895</v>
      </c>
      <c r="J16" s="82">
        <f t="shared" si="6"/>
        <v>6.9729736734567508E-3</v>
      </c>
      <c r="K16" s="82">
        <f t="shared" ref="K16:K29" si="8">IF(J16=1,0,IF(ISNUMBER(J16+K15),J16+K15,0))</f>
        <v>0.97016513030210483</v>
      </c>
      <c r="L16" s="83" t="s">
        <v>381</v>
      </c>
      <c r="N16" s="78" t="s">
        <v>152</v>
      </c>
      <c r="O16" s="79">
        <v>0.301280117723566</v>
      </c>
      <c r="P16" s="79">
        <v>1.73733919794511E-3</v>
      </c>
      <c r="Q16" s="79">
        <v>2.094206146181E-3</v>
      </c>
      <c r="R16" s="82">
        <f t="shared" si="3"/>
        <v>1.6608726717821386E-2</v>
      </c>
      <c r="S16" s="89">
        <f t="shared" si="4"/>
        <v>0.94795975008060518</v>
      </c>
      <c r="T16" s="91" t="s">
        <v>381</v>
      </c>
    </row>
    <row r="17" spans="2:20" x14ac:dyDescent="0.2">
      <c r="B17" s="78" t="s">
        <v>68</v>
      </c>
      <c r="C17" s="79">
        <v>0.42948106839757499</v>
      </c>
      <c r="D17" s="82">
        <f t="shared" si="5"/>
        <v>3.6904837288025453E-3</v>
      </c>
      <c r="E17" s="82">
        <f t="shared" si="7"/>
        <v>0.99180596460557269</v>
      </c>
      <c r="F17" s="91" t="s">
        <v>381</v>
      </c>
      <c r="G17" s="88"/>
      <c r="H17" s="78" t="s">
        <v>59</v>
      </c>
      <c r="I17" s="79">
        <v>0.60548363023518403</v>
      </c>
      <c r="J17" s="82">
        <f t="shared" si="6"/>
        <v>6.7836550217806688E-3</v>
      </c>
      <c r="K17" s="82">
        <f t="shared" si="8"/>
        <v>0.97694878532388552</v>
      </c>
      <c r="L17" s="83" t="s">
        <v>381</v>
      </c>
      <c r="N17" s="78" t="s">
        <v>146</v>
      </c>
      <c r="O17" s="79">
        <v>0.52615109569946295</v>
      </c>
      <c r="P17" s="79">
        <v>0.70808321158255605</v>
      </c>
      <c r="Q17" s="79">
        <v>1.8091641713507199E-3</v>
      </c>
      <c r="R17" s="82">
        <f t="shared" si="3"/>
        <v>1.4348116284747492E-2</v>
      </c>
      <c r="S17" s="89">
        <f t="shared" si="4"/>
        <v>0.9623078663653527</v>
      </c>
      <c r="T17" s="91" t="s">
        <v>381</v>
      </c>
    </row>
    <row r="18" spans="2:20" x14ac:dyDescent="0.2">
      <c r="B18" s="78" t="s">
        <v>155</v>
      </c>
      <c r="C18" s="79">
        <v>0.346086</v>
      </c>
      <c r="D18" s="82">
        <f t="shared" si="5"/>
        <v>2.973879050203018E-3</v>
      </c>
      <c r="E18" s="82">
        <f t="shared" si="7"/>
        <v>0.99477984365577565</v>
      </c>
      <c r="F18" s="91" t="s">
        <v>381</v>
      </c>
      <c r="G18" s="88"/>
      <c r="H18" s="78" t="s">
        <v>71</v>
      </c>
      <c r="I18" s="79">
        <v>0.55957444285374502</v>
      </c>
      <c r="J18" s="82">
        <f t="shared" si="6"/>
        <v>6.2693024051707017E-3</v>
      </c>
      <c r="K18" s="82">
        <f t="shared" si="8"/>
        <v>0.98321808772905617</v>
      </c>
      <c r="L18" s="83" t="s">
        <v>381</v>
      </c>
      <c r="N18" s="78" t="s">
        <v>148</v>
      </c>
      <c r="O18" s="79">
        <v>0.34377403500198001</v>
      </c>
      <c r="P18" s="79">
        <v>0.52527696420065795</v>
      </c>
      <c r="Q18" s="79">
        <v>1.6676751099964E-3</v>
      </c>
      <c r="R18" s="82">
        <f t="shared" si="3"/>
        <v>1.3225995065745082E-2</v>
      </c>
      <c r="S18" s="89">
        <f t="shared" si="4"/>
        <v>0.97553386143109777</v>
      </c>
      <c r="T18" s="91" t="s">
        <v>381</v>
      </c>
    </row>
    <row r="19" spans="2:20" s="27" customFormat="1" x14ac:dyDescent="0.2">
      <c r="B19" s="78" t="s">
        <v>151</v>
      </c>
      <c r="C19" s="79">
        <v>0.137066288488325</v>
      </c>
      <c r="D19" s="82">
        <f t="shared" si="5"/>
        <v>1.1777955878727044E-3</v>
      </c>
      <c r="E19" s="82">
        <f t="shared" si="7"/>
        <v>0.99595763924364833</v>
      </c>
      <c r="F19" s="91" t="s">
        <v>381</v>
      </c>
      <c r="G19" s="106"/>
      <c r="H19" s="78" t="s">
        <v>75</v>
      </c>
      <c r="I19" s="79">
        <v>0.41593100600168997</v>
      </c>
      <c r="J19" s="82">
        <f t="shared" si="6"/>
        <v>4.6599648886984776E-3</v>
      </c>
      <c r="K19" s="82">
        <f t="shared" si="8"/>
        <v>0.98787805261775463</v>
      </c>
      <c r="L19" s="83" t="s">
        <v>381</v>
      </c>
      <c r="N19" s="78" t="s">
        <v>150</v>
      </c>
      <c r="O19" s="79">
        <v>0.99719153774591995</v>
      </c>
      <c r="P19" s="79">
        <v>1.0985339211264</v>
      </c>
      <c r="Q19" s="79">
        <v>1.5411692469006399E-3</v>
      </c>
      <c r="R19" s="82">
        <f t="shared" si="3"/>
        <v>1.2222702571263974E-2</v>
      </c>
      <c r="S19" s="89">
        <f t="shared" si="4"/>
        <v>0.98775656400236178</v>
      </c>
      <c r="T19" s="91" t="s">
        <v>381</v>
      </c>
    </row>
    <row r="20" spans="2:20" x14ac:dyDescent="0.2">
      <c r="B20" s="78" t="s">
        <v>65</v>
      </c>
      <c r="C20" s="79">
        <v>8.7120561190356896E-2</v>
      </c>
      <c r="D20" s="82">
        <f t="shared" si="5"/>
        <v>7.4861742967335422E-4</v>
      </c>
      <c r="E20" s="82">
        <f t="shared" si="7"/>
        <v>0.99670625667332169</v>
      </c>
      <c r="F20" s="91" t="s">
        <v>381</v>
      </c>
      <c r="G20" s="3"/>
      <c r="H20" s="78" t="s">
        <v>77</v>
      </c>
      <c r="I20" s="79">
        <v>0.343341443786982</v>
      </c>
      <c r="J20" s="82">
        <f t="shared" si="6"/>
        <v>3.8466934414499443E-3</v>
      </c>
      <c r="K20" s="82">
        <f t="shared" si="8"/>
        <v>0.99172474605920458</v>
      </c>
      <c r="L20" s="83" t="s">
        <v>381</v>
      </c>
      <c r="N20" s="78" t="s">
        <v>69</v>
      </c>
      <c r="O20" s="79">
        <v>3.2923567795904701E-3</v>
      </c>
      <c r="P20" s="79">
        <v>6.4179600714784402E-2</v>
      </c>
      <c r="Q20" s="79">
        <v>4.7457095900831499E-4</v>
      </c>
      <c r="R20" s="82">
        <f t="shared" si="3"/>
        <v>3.7637265943265383E-3</v>
      </c>
      <c r="S20" s="89">
        <f t="shared" si="4"/>
        <v>0.99152029059668834</v>
      </c>
      <c r="T20" s="91" t="s">
        <v>381</v>
      </c>
    </row>
    <row r="21" spans="2:20" x14ac:dyDescent="0.2">
      <c r="B21" s="78" t="s">
        <v>69</v>
      </c>
      <c r="C21" s="79">
        <v>6.4179600714784402E-2</v>
      </c>
      <c r="D21" s="82">
        <f t="shared" si="5"/>
        <v>5.5148827174775043E-4</v>
      </c>
      <c r="E21" s="82">
        <f t="shared" si="7"/>
        <v>0.99725774494506947</v>
      </c>
      <c r="F21" s="91" t="s">
        <v>381</v>
      </c>
      <c r="G21" s="3"/>
      <c r="H21" s="78" t="s">
        <v>60</v>
      </c>
      <c r="I21" s="79">
        <v>0.170140119993102</v>
      </c>
      <c r="J21" s="82">
        <f t="shared" si="6"/>
        <v>1.9061983210830399E-3</v>
      </c>
      <c r="K21" s="82">
        <f t="shared" si="8"/>
        <v>0.99363094438028765</v>
      </c>
      <c r="L21" s="83" t="s">
        <v>381</v>
      </c>
      <c r="N21" s="78" t="s">
        <v>151</v>
      </c>
      <c r="O21" s="79">
        <v>0.105589551905306</v>
      </c>
      <c r="P21" s="79">
        <v>0.137066288488325</v>
      </c>
      <c r="Q21" s="79">
        <v>3.2403879848191998E-4</v>
      </c>
      <c r="R21" s="82">
        <f t="shared" si="3"/>
        <v>2.5698863790328385E-3</v>
      </c>
      <c r="S21" s="89">
        <f t="shared" si="4"/>
        <v>0.99409017697572122</v>
      </c>
      <c r="T21" s="91" t="s">
        <v>381</v>
      </c>
    </row>
    <row r="22" spans="2:20" x14ac:dyDescent="0.2">
      <c r="B22" s="78" t="s">
        <v>167</v>
      </c>
      <c r="C22" s="79">
        <v>6.2170814853429901E-2</v>
      </c>
      <c r="D22" s="82">
        <f t="shared" si="5"/>
        <v>5.3422699510140769E-4</v>
      </c>
      <c r="E22" s="82">
        <f t="shared" ref="E22:E31" si="9">IF(D22=1,0,IF(ISNUMBER(D22+E21),D22+E21,0))</f>
        <v>0.99779197194017089</v>
      </c>
      <c r="F22" s="91" t="s">
        <v>381</v>
      </c>
      <c r="G22" s="3"/>
      <c r="H22" s="78" t="s">
        <v>386</v>
      </c>
      <c r="I22" s="79">
        <v>0.16641587227900001</v>
      </c>
      <c r="J22" s="82">
        <f t="shared" si="6"/>
        <v>1.8644729788168748E-3</v>
      </c>
      <c r="K22" s="82">
        <f t="shared" si="8"/>
        <v>0.99549541735910452</v>
      </c>
      <c r="L22" s="83" t="s">
        <v>381</v>
      </c>
      <c r="N22" s="147" t="s">
        <v>70</v>
      </c>
      <c r="O22" s="79">
        <v>4.6311109375573199E-3</v>
      </c>
      <c r="P22" s="79">
        <v>4.0922475995485701E-2</v>
      </c>
      <c r="Q22" s="79">
        <v>2.8488602414776802E-4</v>
      </c>
      <c r="R22" s="82">
        <f t="shared" si="3"/>
        <v>2.2593736196531997E-3</v>
      </c>
      <c r="S22" s="89">
        <f t="shared" si="4"/>
        <v>0.99634955059537444</v>
      </c>
      <c r="T22" s="91" t="s">
        <v>381</v>
      </c>
    </row>
    <row r="23" spans="2:20" x14ac:dyDescent="0.2">
      <c r="B23" s="78" t="s">
        <v>147</v>
      </c>
      <c r="C23" s="79">
        <v>5.8236912894716199E-2</v>
      </c>
      <c r="D23" s="82">
        <f t="shared" si="5"/>
        <v>5.0042340691647301E-4</v>
      </c>
      <c r="E23" s="82">
        <f t="shared" si="9"/>
        <v>0.99829239534708736</v>
      </c>
      <c r="F23" s="91" t="s">
        <v>381</v>
      </c>
      <c r="G23" s="3"/>
      <c r="H23" s="78" t="s">
        <v>167</v>
      </c>
      <c r="I23" s="79">
        <v>0.145065234658003</v>
      </c>
      <c r="J23" s="82">
        <f t="shared" si="6"/>
        <v>1.6252669080274165E-3</v>
      </c>
      <c r="K23" s="82">
        <f t="shared" si="8"/>
        <v>0.99712068426713196</v>
      </c>
      <c r="L23" s="83" t="s">
        <v>381</v>
      </c>
      <c r="N23" s="78" t="s">
        <v>65</v>
      </c>
      <c r="O23" s="79">
        <v>7.8001983909460698E-2</v>
      </c>
      <c r="P23" s="79">
        <v>8.7120561190356896E-2</v>
      </c>
      <c r="Q23" s="79">
        <v>1.2979015884780301E-4</v>
      </c>
      <c r="R23" s="82">
        <f t="shared" si="3"/>
        <v>1.0293395819207368E-3</v>
      </c>
      <c r="S23" s="89">
        <f t="shared" si="4"/>
        <v>0.9973788901772952</v>
      </c>
      <c r="T23" s="91" t="s">
        <v>381</v>
      </c>
    </row>
    <row r="24" spans="2:20" x14ac:dyDescent="0.2">
      <c r="B24" s="78" t="s">
        <v>82</v>
      </c>
      <c r="C24" s="79">
        <v>4.9151457341790002E-2</v>
      </c>
      <c r="D24" s="82">
        <f t="shared" si="5"/>
        <v>4.2235308355638944E-4</v>
      </c>
      <c r="E24" s="82">
        <f t="shared" si="9"/>
        <v>0.99871474843064378</v>
      </c>
      <c r="F24" s="91" t="s">
        <v>381</v>
      </c>
      <c r="G24" s="3"/>
      <c r="H24" s="78" t="s">
        <v>57</v>
      </c>
      <c r="I24" s="79">
        <v>8.8202290262155203E-2</v>
      </c>
      <c r="J24" s="82">
        <f t="shared" si="6"/>
        <v>9.8819171880339422E-4</v>
      </c>
      <c r="K24" s="82">
        <f t="shared" si="8"/>
        <v>0.99810887598593534</v>
      </c>
      <c r="L24" s="83" t="s">
        <v>381</v>
      </c>
      <c r="N24" s="78" t="s">
        <v>147</v>
      </c>
      <c r="O24" s="79">
        <v>4.8336637702614503E-2</v>
      </c>
      <c r="P24" s="79">
        <v>5.8236912894716199E-2</v>
      </c>
      <c r="Q24" s="79">
        <v>1.13377633055164E-4</v>
      </c>
      <c r="R24" s="82">
        <f t="shared" si="3"/>
        <v>8.9917514890336923E-4</v>
      </c>
      <c r="S24" s="89">
        <f t="shared" si="4"/>
        <v>0.99827806532619856</v>
      </c>
      <c r="T24" s="91" t="s">
        <v>381</v>
      </c>
    </row>
    <row r="25" spans="2:20" x14ac:dyDescent="0.2">
      <c r="B25" s="78" t="s">
        <v>168</v>
      </c>
      <c r="C25" s="79">
        <v>4.7741899771297301E-2</v>
      </c>
      <c r="D25" s="82">
        <f t="shared" si="5"/>
        <v>4.1024090990896277E-4</v>
      </c>
      <c r="E25" s="82">
        <f t="shared" si="9"/>
        <v>0.99912498934055272</v>
      </c>
      <c r="F25" s="91" t="s">
        <v>381</v>
      </c>
      <c r="G25" s="3"/>
      <c r="H25" s="78" t="s">
        <v>86</v>
      </c>
      <c r="I25" s="79">
        <v>7.2942147083685502E-2</v>
      </c>
      <c r="J25" s="82">
        <f t="shared" si="6"/>
        <v>8.1722170122338375E-4</v>
      </c>
      <c r="K25" s="82">
        <f t="shared" si="8"/>
        <v>0.99892609768715868</v>
      </c>
      <c r="L25" s="83" t="s">
        <v>381</v>
      </c>
      <c r="N25" s="78" t="s">
        <v>386</v>
      </c>
      <c r="O25" s="79">
        <v>2.9047269715000001E-2</v>
      </c>
      <c r="P25" s="79">
        <v>1.25088174935E-2</v>
      </c>
      <c r="Q25" s="79">
        <v>1.06222478430697E-4</v>
      </c>
      <c r="R25" s="82">
        <f t="shared" si="3"/>
        <v>8.4242906017746144E-4</v>
      </c>
      <c r="S25" s="89">
        <f t="shared" si="4"/>
        <v>0.99912049438637607</v>
      </c>
      <c r="T25" s="91" t="s">
        <v>381</v>
      </c>
    </row>
    <row r="26" spans="2:20" x14ac:dyDescent="0.2">
      <c r="B26" s="78" t="s">
        <v>70</v>
      </c>
      <c r="C26" s="79">
        <v>4.0922475995485701E-2</v>
      </c>
      <c r="D26" s="82">
        <f t="shared" si="5"/>
        <v>3.5164234914272991E-4</v>
      </c>
      <c r="E26" s="82">
        <f t="shared" si="9"/>
        <v>0.99947663168969547</v>
      </c>
      <c r="F26" s="91" t="s">
        <v>381</v>
      </c>
      <c r="G26" s="3"/>
      <c r="H26" s="78" t="s">
        <v>84</v>
      </c>
      <c r="I26" s="79">
        <v>3.8080667004202901E-2</v>
      </c>
      <c r="J26" s="82">
        <f t="shared" si="6"/>
        <v>4.266442477651766E-4</v>
      </c>
      <c r="K26" s="82">
        <f t="shared" si="8"/>
        <v>0.99935274193492385</v>
      </c>
      <c r="L26" s="83" t="s">
        <v>381</v>
      </c>
      <c r="N26" s="78" t="s">
        <v>145</v>
      </c>
      <c r="O26" s="79">
        <v>2.8368935606857399E-2</v>
      </c>
      <c r="P26" s="79">
        <v>1.1901909766095399E-2</v>
      </c>
      <c r="Q26" s="79">
        <v>1.06182566939428E-4</v>
      </c>
      <c r="R26" s="82">
        <f t="shared" si="3"/>
        <v>8.4211253018704184E-4</v>
      </c>
      <c r="S26" s="89">
        <f t="shared" si="4"/>
        <v>0.99996260691656313</v>
      </c>
      <c r="T26" s="91" t="s">
        <v>381</v>
      </c>
    </row>
    <row r="27" spans="2:20" x14ac:dyDescent="0.2">
      <c r="B27" s="78" t="s">
        <v>80</v>
      </c>
      <c r="C27" s="79">
        <v>2.93280594486558E-2</v>
      </c>
      <c r="D27" s="82">
        <f t="shared" si="5"/>
        <v>2.5201279906574134E-4</v>
      </c>
      <c r="E27" s="82">
        <f t="shared" si="9"/>
        <v>0.9997286444887612</v>
      </c>
      <c r="F27" s="91" t="s">
        <v>381</v>
      </c>
      <c r="G27" s="3"/>
      <c r="H27" s="78" t="s">
        <v>67</v>
      </c>
      <c r="I27" s="79">
        <v>2.3521922696000001E-2</v>
      </c>
      <c r="J27" s="82">
        <f t="shared" si="6"/>
        <v>2.6353249047654428E-4</v>
      </c>
      <c r="K27" s="82">
        <f t="shared" si="8"/>
        <v>0.99961627442540035</v>
      </c>
      <c r="L27" s="83" t="s">
        <v>381</v>
      </c>
      <c r="N27" s="78" t="s">
        <v>85</v>
      </c>
      <c r="O27" s="79">
        <v>1.3104E-3</v>
      </c>
      <c r="P27" s="79">
        <v>1.5827281417851401E-3</v>
      </c>
      <c r="Q27" s="79">
        <v>3.1041463865214601E-6</v>
      </c>
      <c r="R27" s="82">
        <f t="shared" si="3"/>
        <v>2.4618359142850005E-5</v>
      </c>
      <c r="S27" s="89">
        <f t="shared" si="4"/>
        <v>0.99998722527570594</v>
      </c>
      <c r="T27" s="91" t="s">
        <v>381</v>
      </c>
    </row>
    <row r="28" spans="2:20" x14ac:dyDescent="0.2">
      <c r="B28" s="78" t="s">
        <v>386</v>
      </c>
      <c r="C28" s="79">
        <v>1.25088174935E-2</v>
      </c>
      <c r="D28" s="82">
        <f t="shared" si="5"/>
        <v>1.0748689714906894E-4</v>
      </c>
      <c r="E28" s="82">
        <f t="shared" si="9"/>
        <v>0.99983613138591032</v>
      </c>
      <c r="F28" s="91" t="s">
        <v>381</v>
      </c>
      <c r="G28" s="3"/>
      <c r="H28" s="78" t="s">
        <v>78</v>
      </c>
      <c r="I28" s="79">
        <v>1.26937408312464E-2</v>
      </c>
      <c r="J28" s="82">
        <f t="shared" si="6"/>
        <v>1.4221682376717572E-4</v>
      </c>
      <c r="K28" s="82">
        <f t="shared" si="8"/>
        <v>0.99975849124916749</v>
      </c>
      <c r="L28" s="83" t="s">
        <v>381</v>
      </c>
      <c r="N28" s="78" t="s">
        <v>71</v>
      </c>
      <c r="O28" s="79">
        <v>1.64395298916409E-4</v>
      </c>
      <c r="P28" s="79">
        <v>3.4898191293020398E-4</v>
      </c>
      <c r="Q28" s="79">
        <v>1.5556937888303399E-6</v>
      </c>
      <c r="R28" s="82">
        <f t="shared" si="3"/>
        <v>1.2337893784913997E-5</v>
      </c>
      <c r="S28" s="89">
        <f t="shared" si="4"/>
        <v>0.9999995631694909</v>
      </c>
      <c r="T28" s="91" t="s">
        <v>381</v>
      </c>
    </row>
    <row r="29" spans="2:20" x14ac:dyDescent="0.2">
      <c r="B29" s="78" t="s">
        <v>145</v>
      </c>
      <c r="C29" s="79">
        <v>1.1901909766095399E-2</v>
      </c>
      <c r="D29" s="82">
        <f t="shared" si="5"/>
        <v>1.0227180559397897E-4</v>
      </c>
      <c r="E29" s="82">
        <f t="shared" si="9"/>
        <v>0.99993840319150429</v>
      </c>
      <c r="F29" s="91" t="s">
        <v>381</v>
      </c>
      <c r="G29" s="3"/>
      <c r="H29" s="78" t="s">
        <v>56</v>
      </c>
      <c r="I29" s="79">
        <v>1.0207795360972599E-2</v>
      </c>
      <c r="J29" s="82">
        <f t="shared" si="6"/>
        <v>1.1436504441065459E-4</v>
      </c>
      <c r="K29" s="82">
        <f t="shared" si="8"/>
        <v>0.99987285629357814</v>
      </c>
      <c r="L29" s="83" t="s">
        <v>381</v>
      </c>
      <c r="N29" s="78" t="s">
        <v>75</v>
      </c>
      <c r="O29" s="79">
        <v>2.9369682907965999E-4</v>
      </c>
      <c r="P29" s="79">
        <v>2.7210439644970402E-4</v>
      </c>
      <c r="Q29" s="79">
        <v>5.5080269137748102E-8</v>
      </c>
      <c r="R29" s="82">
        <f t="shared" si="3"/>
        <v>4.3683050941339535E-7</v>
      </c>
      <c r="S29" s="89">
        <f t="shared" si="4"/>
        <v>1.0000000000000002</v>
      </c>
      <c r="T29" s="91" t="s">
        <v>381</v>
      </c>
    </row>
    <row r="30" spans="2:20" ht="12.75" thickBot="1" x14ac:dyDescent="0.25">
      <c r="B30" s="78" t="s">
        <v>63</v>
      </c>
      <c r="C30" s="79">
        <v>2.9634277316668901E-3</v>
      </c>
      <c r="D30" s="82">
        <f t="shared" si="5"/>
        <v>2.5464409562926022E-5</v>
      </c>
      <c r="E30" s="82">
        <f t="shared" si="9"/>
        <v>0.99996386760106726</v>
      </c>
      <c r="F30" s="91" t="s">
        <v>381</v>
      </c>
      <c r="G30" s="3"/>
      <c r="H30" s="78" t="s">
        <v>61</v>
      </c>
      <c r="I30" s="79">
        <v>7.8886302129298307E-3</v>
      </c>
      <c r="J30" s="82">
        <f t="shared" si="6"/>
        <v>8.8381821219718455E-5</v>
      </c>
      <c r="K30" s="82">
        <f t="shared" ref="K30:K31" si="10">IF(J30=1,0,IF(ISNUMBER(J30+K29),J30+K29,0))</f>
        <v>0.99996123811479787</v>
      </c>
      <c r="L30" s="83" t="s">
        <v>381</v>
      </c>
      <c r="N30" s="80"/>
      <c r="O30" s="81"/>
      <c r="P30" s="81"/>
      <c r="Q30" s="81"/>
      <c r="R30" s="84"/>
      <c r="S30" s="93"/>
      <c r="T30" s="94" t="s">
        <v>381</v>
      </c>
    </row>
    <row r="31" spans="2:20" ht="12.75" x14ac:dyDescent="0.2">
      <c r="B31" s="78" t="s">
        <v>152</v>
      </c>
      <c r="C31" s="79">
        <v>1.73733919794511E-3</v>
      </c>
      <c r="D31" s="82">
        <f t="shared" si="5"/>
        <v>1.4928765231374504E-5</v>
      </c>
      <c r="E31" s="82">
        <f t="shared" si="9"/>
        <v>0.99997879636629861</v>
      </c>
      <c r="F31" s="91" t="s">
        <v>381</v>
      </c>
      <c r="G31" s="3"/>
      <c r="H31" s="78" t="s">
        <v>174</v>
      </c>
      <c r="I31" s="79">
        <v>1.4099399999999999E-3</v>
      </c>
      <c r="J31" s="82">
        <f t="shared" si="6"/>
        <v>1.5796540292417718E-5</v>
      </c>
      <c r="K31" s="82">
        <f t="shared" si="10"/>
        <v>0.99997703465509025</v>
      </c>
      <c r="L31" s="83" t="s">
        <v>381</v>
      </c>
      <c r="O31" s="123"/>
      <c r="P31" s="123"/>
    </row>
    <row r="32" spans="2:20" x14ac:dyDescent="0.2">
      <c r="B32" s="78" t="s">
        <v>85</v>
      </c>
      <c r="C32" s="79">
        <v>1.5827281417851401E-3</v>
      </c>
      <c r="D32" s="82">
        <f t="shared" si="5"/>
        <v>1.3600209378656113E-5</v>
      </c>
      <c r="E32" s="82">
        <f t="shared" si="7"/>
        <v>0.99999239657567729</v>
      </c>
      <c r="F32" s="91" t="s">
        <v>381</v>
      </c>
      <c r="H32" s="78" t="s">
        <v>58</v>
      </c>
      <c r="I32" s="79">
        <v>1.2141719999999999E-3</v>
      </c>
      <c r="J32" s="82">
        <f t="shared" si="6"/>
        <v>1.3603214973633917E-5</v>
      </c>
      <c r="K32" s="82">
        <f t="shared" ref="K32" si="11">IF(J32=1,0,IF(ISNUMBER(J32+K31),J32+K31,0))</f>
        <v>0.99999063787006393</v>
      </c>
      <c r="L32" s="83" t="s">
        <v>381</v>
      </c>
      <c r="P32" s="171"/>
    </row>
    <row r="33" spans="2:22" ht="12.75" thickBot="1" x14ac:dyDescent="0.25">
      <c r="B33" s="78" t="s">
        <v>71</v>
      </c>
      <c r="C33" s="79">
        <v>3.4898191293020398E-4</v>
      </c>
      <c r="D33" s="82">
        <f t="shared" si="5"/>
        <v>2.9987633124798673E-6</v>
      </c>
      <c r="E33" s="82">
        <f t="shared" si="7"/>
        <v>0.99999539533898973</v>
      </c>
      <c r="F33" s="91" t="s">
        <v>381</v>
      </c>
      <c r="H33" s="80" t="s">
        <v>170</v>
      </c>
      <c r="I33" s="81">
        <v>8.3562863999999998E-4</v>
      </c>
      <c r="J33" s="84">
        <f t="shared" si="6"/>
        <v>9.3621299354995389E-6</v>
      </c>
      <c r="K33" s="84">
        <f t="shared" ref="K33" si="12">IF(J33=1,0,IF(ISNUMBER(J33+K32),J33+K32,0))</f>
        <v>0.99999999999999944</v>
      </c>
      <c r="L33" s="85"/>
    </row>
    <row r="34" spans="2:22" ht="12.75" x14ac:dyDescent="0.2">
      <c r="B34" s="78" t="s">
        <v>75</v>
      </c>
      <c r="C34" s="79">
        <v>2.7210439644970402E-4</v>
      </c>
      <c r="D34" s="82">
        <f t="shared" si="5"/>
        <v>2.3381632428642338E-6</v>
      </c>
      <c r="E34" s="82">
        <f t="shared" si="7"/>
        <v>0.99999773350223264</v>
      </c>
      <c r="F34" s="91" t="s">
        <v>381</v>
      </c>
      <c r="H34"/>
      <c r="I34" s="123"/>
      <c r="J34" s="82"/>
      <c r="K34" s="82"/>
      <c r="L34" s="113"/>
      <c r="T34" s="25"/>
      <c r="U34" s="25"/>
      <c r="V34" s="25"/>
    </row>
    <row r="35" spans="2:22" ht="13.5" thickBot="1" x14ac:dyDescent="0.25">
      <c r="B35" s="80" t="s">
        <v>62</v>
      </c>
      <c r="C35" s="81">
        <v>2.6376430685580399E-4</v>
      </c>
      <c r="D35" s="84">
        <f t="shared" ref="D35" si="13">IF(ISNUMBER(C35),C35/VLOOKUP("National Total",B$5:C$34,2,0),"0")</f>
        <v>2.2664977674618323E-6</v>
      </c>
      <c r="E35" s="84">
        <f t="shared" ref="E35" si="14">IF(D35=1,0,IF(ISNUMBER(D35+E34),D35+E34,0))</f>
        <v>1</v>
      </c>
      <c r="F35" s="94" t="s">
        <v>381</v>
      </c>
      <c r="H35"/>
      <c r="I35" s="171"/>
      <c r="J35" s="82"/>
      <c r="K35" s="82"/>
      <c r="L35" s="113"/>
      <c r="T35" s="25"/>
      <c r="U35" s="25"/>
      <c r="V35" s="25"/>
    </row>
    <row r="36" spans="2:22" x14ac:dyDescent="0.2">
      <c r="C36" s="19"/>
      <c r="D36" s="17"/>
      <c r="E36" s="17"/>
      <c r="I36" s="19"/>
      <c r="T36" s="25"/>
      <c r="U36" s="25"/>
      <c r="V36" s="25"/>
    </row>
  </sheetData>
  <sortState xmlns:xlrd2="http://schemas.microsoft.com/office/spreadsheetml/2017/richdata2" ref="U34:U36">
    <sortCondition ref="U34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4"/>
  </sheetPr>
  <dimension ref="A1:L115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10.85546875" style="10" customWidth="1"/>
    <col min="2" max="2" width="12.28515625" style="10" bestFit="1" customWidth="1"/>
    <col min="3" max="3" width="15.5703125" style="10" customWidth="1"/>
    <col min="4" max="4" width="12.5703125" style="10" bestFit="1" customWidth="1"/>
    <col min="5" max="5" width="11.7109375" style="10" bestFit="1" customWidth="1"/>
    <col min="6" max="6" width="9.140625" style="30" bestFit="1" customWidth="1"/>
    <col min="7" max="7" width="2.140625" style="10" customWidth="1"/>
    <col min="8" max="8" width="16.28515625" style="10" customWidth="1"/>
    <col min="9" max="9" width="8.85546875" style="10" bestFit="1" customWidth="1"/>
    <col min="10" max="10" width="14.28515625" style="10" customWidth="1"/>
    <col min="11" max="11" width="11.28515625" style="10" customWidth="1"/>
    <col min="12" max="16384" width="9.140625" style="10"/>
  </cols>
  <sheetData>
    <row r="1" spans="2:12" ht="18" x14ac:dyDescent="0.35">
      <c r="B1" s="177" t="s">
        <v>369</v>
      </c>
    </row>
    <row r="3" spans="2:12" ht="12.75" thickBot="1" x14ac:dyDescent="0.25">
      <c r="B3" s="10" t="s">
        <v>29</v>
      </c>
      <c r="H3" s="10" t="s">
        <v>29</v>
      </c>
      <c r="I3" s="3"/>
      <c r="J3" s="3"/>
      <c r="K3" s="3"/>
      <c r="L3" s="100"/>
    </row>
    <row r="4" spans="2:12" s="31" customFormat="1" ht="23.25" thickBot="1" x14ac:dyDescent="0.25">
      <c r="B4" s="101" t="s">
        <v>0</v>
      </c>
      <c r="C4" s="102" t="s">
        <v>339</v>
      </c>
      <c r="D4" s="102" t="s">
        <v>1</v>
      </c>
      <c r="E4" s="102" t="s">
        <v>2</v>
      </c>
      <c r="F4" s="103" t="s">
        <v>3</v>
      </c>
      <c r="G4" s="107"/>
      <c r="H4" s="108" t="s">
        <v>0</v>
      </c>
      <c r="I4" s="109" t="s">
        <v>340</v>
      </c>
      <c r="J4" s="109" t="s">
        <v>1</v>
      </c>
      <c r="K4" s="109" t="s">
        <v>2</v>
      </c>
      <c r="L4" s="110" t="s">
        <v>3</v>
      </c>
    </row>
    <row r="5" spans="2:12" x14ac:dyDescent="0.2">
      <c r="B5" s="76" t="s">
        <v>181</v>
      </c>
      <c r="C5" s="77">
        <f>SUM(C6:C60)</f>
        <v>49.644143763205193</v>
      </c>
      <c r="D5" s="163"/>
      <c r="E5" s="86"/>
      <c r="F5" s="87"/>
      <c r="G5" s="2"/>
      <c r="H5" s="76" t="s">
        <v>181</v>
      </c>
      <c r="I5" s="77">
        <f>SUM(I6:I60)</f>
        <v>17.880608543576763</v>
      </c>
      <c r="J5" s="86"/>
      <c r="K5" s="86"/>
      <c r="L5" s="87"/>
    </row>
    <row r="6" spans="2:12" x14ac:dyDescent="0.2">
      <c r="B6" s="78" t="s">
        <v>124</v>
      </c>
      <c r="C6" s="79">
        <v>30</v>
      </c>
      <c r="D6" s="82">
        <f>IF(ISNUMBER(C6),C6/VLOOKUP("National Total",B$5:C$57,2,0),"0")</f>
        <v>0.6043008847749558</v>
      </c>
      <c r="E6" s="82">
        <f t="shared" ref="E6:E49" si="0">IF(D6=1,0,IF(ISNUMBER(D6+E5),D6+E5,0))</f>
        <v>0.6043008847749558</v>
      </c>
      <c r="F6" s="83" t="s">
        <v>364</v>
      </c>
      <c r="G6" s="2"/>
      <c r="H6" s="78" t="s">
        <v>82</v>
      </c>
      <c r="I6" s="144">
        <v>4.3178406930844204</v>
      </c>
      <c r="J6" s="82">
        <f>IF(ISNUMBER(I6),I6/VLOOKUP("National Total",H$5:I$57,2,0),"0")</f>
        <v>0.241481752847585</v>
      </c>
      <c r="K6" s="82">
        <f t="shared" ref="K6:K21" si="1">IF(J6=1,0,IF(ISNUMBER(J6+K5),J6+K5,0))</f>
        <v>0.241481752847585</v>
      </c>
      <c r="L6" s="83" t="s">
        <v>364</v>
      </c>
    </row>
    <row r="7" spans="2:12" x14ac:dyDescent="0.2">
      <c r="B7" s="78" t="s">
        <v>82</v>
      </c>
      <c r="C7" s="79">
        <v>4.6829506310659603</v>
      </c>
      <c r="D7" s="82">
        <f t="shared" ref="D7:D57" si="2">IF(ISNUMBER(C7),C7/VLOOKUP("National Total",B$5:C$57,2,0),"0")</f>
        <v>9.4330373657019906E-2</v>
      </c>
      <c r="E7" s="82">
        <f t="shared" si="0"/>
        <v>0.69863125843197571</v>
      </c>
      <c r="F7" s="83" t="s">
        <v>364</v>
      </c>
      <c r="G7" s="2"/>
      <c r="H7" s="78" t="s">
        <v>124</v>
      </c>
      <c r="I7" s="144">
        <v>4</v>
      </c>
      <c r="J7" s="82">
        <f t="shared" ref="J7:J57" si="3">IF(ISNUMBER(I7),I7/VLOOKUP("National Total",H$5:I$57,2,0),"0")</f>
        <v>0.22370603272543074</v>
      </c>
      <c r="K7" s="82">
        <f t="shared" si="1"/>
        <v>0.46518778557301577</v>
      </c>
      <c r="L7" s="83" t="s">
        <v>364</v>
      </c>
    </row>
    <row r="8" spans="2:12" x14ac:dyDescent="0.2">
      <c r="B8" s="78" t="s">
        <v>102</v>
      </c>
      <c r="C8" s="79">
        <v>3.00792399396805</v>
      </c>
      <c r="D8" s="82">
        <f t="shared" si="2"/>
        <v>6.0589704363023709E-2</v>
      </c>
      <c r="E8" s="82">
        <f t="shared" si="0"/>
        <v>0.7592209627949994</v>
      </c>
      <c r="F8" s="83" t="s">
        <v>364</v>
      </c>
      <c r="G8" s="2"/>
      <c r="H8" s="78" t="s">
        <v>73</v>
      </c>
      <c r="I8" s="144">
        <v>1.3171045646770601</v>
      </c>
      <c r="J8" s="82">
        <f t="shared" si="3"/>
        <v>7.366105921211516E-2</v>
      </c>
      <c r="K8" s="82">
        <f t="shared" si="1"/>
        <v>0.53884884478513095</v>
      </c>
      <c r="L8" s="83" t="s">
        <v>364</v>
      </c>
    </row>
    <row r="9" spans="2:12" x14ac:dyDescent="0.2">
      <c r="B9" s="78" t="s">
        <v>73</v>
      </c>
      <c r="C9" s="79">
        <v>1.68720736083442</v>
      </c>
      <c r="D9" s="82">
        <f t="shared" si="2"/>
        <v>3.3986030031701933E-2</v>
      </c>
      <c r="E9" s="82">
        <f t="shared" si="0"/>
        <v>0.79320699282670137</v>
      </c>
      <c r="F9" s="83" t="s">
        <v>364</v>
      </c>
      <c r="G9" s="2"/>
      <c r="H9" s="78" t="s">
        <v>160</v>
      </c>
      <c r="I9" s="144">
        <v>1.05993662243556</v>
      </c>
      <c r="J9" s="82">
        <f t="shared" si="3"/>
        <v>5.9278554186362978E-2</v>
      </c>
      <c r="K9" s="82">
        <f t="shared" si="1"/>
        <v>0.59812739897149392</v>
      </c>
      <c r="L9" s="83" t="s">
        <v>364</v>
      </c>
    </row>
    <row r="10" spans="2:12" x14ac:dyDescent="0.2">
      <c r="B10" s="78" t="s">
        <v>143</v>
      </c>
      <c r="C10" s="79">
        <v>1.2658104999999999</v>
      </c>
      <c r="D10" s="82">
        <f t="shared" si="2"/>
        <v>2.5497680170247637E-2</v>
      </c>
      <c r="E10" s="82">
        <f t="shared" si="0"/>
        <v>0.81870467299694905</v>
      </c>
      <c r="F10" s="83" t="s">
        <v>364</v>
      </c>
      <c r="G10" s="2"/>
      <c r="H10" s="78" t="s">
        <v>102</v>
      </c>
      <c r="I10" s="144">
        <v>0.90111359293275195</v>
      </c>
      <c r="J10" s="82">
        <f t="shared" si="3"/>
        <v>5.0396136727486177E-2</v>
      </c>
      <c r="K10" s="82">
        <f t="shared" si="1"/>
        <v>0.64852353569898014</v>
      </c>
      <c r="L10" s="83" t="s">
        <v>364</v>
      </c>
    </row>
    <row r="11" spans="2:12" x14ac:dyDescent="0.2">
      <c r="B11" s="78" t="s">
        <v>74</v>
      </c>
      <c r="C11" s="79">
        <v>1.1804131086143199</v>
      </c>
      <c r="D11" s="82">
        <f t="shared" si="2"/>
        <v>2.3777489531186316E-2</v>
      </c>
      <c r="E11" s="82">
        <f t="shared" si="0"/>
        <v>0.84248216252813535</v>
      </c>
      <c r="F11" s="83" t="s">
        <v>381</v>
      </c>
      <c r="G11" s="2"/>
      <c r="H11" s="78" t="s">
        <v>98</v>
      </c>
      <c r="I11" s="144">
        <v>0.78932006070371996</v>
      </c>
      <c r="J11" s="82">
        <f t="shared" si="3"/>
        <v>4.4143914832656339E-2</v>
      </c>
      <c r="K11" s="82">
        <f t="shared" si="1"/>
        <v>0.69266745053163647</v>
      </c>
      <c r="L11" s="83" t="s">
        <v>364</v>
      </c>
    </row>
    <row r="12" spans="2:12" x14ac:dyDescent="0.2">
      <c r="B12" s="78" t="s">
        <v>141</v>
      </c>
      <c r="C12" s="79">
        <v>0.98104799883568805</v>
      </c>
      <c r="D12" s="82">
        <f t="shared" si="2"/>
        <v>1.9761605790103536E-2</v>
      </c>
      <c r="E12" s="82">
        <f t="shared" si="0"/>
        <v>0.8622437683182389</v>
      </c>
      <c r="F12" s="83" t="s">
        <v>381</v>
      </c>
      <c r="G12" s="2"/>
      <c r="H12" s="78" t="s">
        <v>63</v>
      </c>
      <c r="I12" s="144">
        <v>0.74122173292493798</v>
      </c>
      <c r="J12" s="82">
        <f t="shared" si="3"/>
        <v>4.145394331062667E-2</v>
      </c>
      <c r="K12" s="82">
        <f t="shared" si="1"/>
        <v>0.73412139384226316</v>
      </c>
      <c r="L12" s="83" t="s">
        <v>364</v>
      </c>
    </row>
    <row r="13" spans="2:12" x14ac:dyDescent="0.2">
      <c r="B13" s="78" t="s">
        <v>98</v>
      </c>
      <c r="C13" s="79">
        <v>0.87702228967079998</v>
      </c>
      <c r="D13" s="82">
        <f t="shared" si="2"/>
        <v>1.7666178187180734E-2</v>
      </c>
      <c r="E13" s="82">
        <f t="shared" si="0"/>
        <v>0.87990994650541965</v>
      </c>
      <c r="F13" s="83" t="s">
        <v>381</v>
      </c>
      <c r="G13" s="2"/>
      <c r="H13" s="78" t="s">
        <v>141</v>
      </c>
      <c r="I13" s="144">
        <v>0.61701340911845703</v>
      </c>
      <c r="J13" s="82">
        <f t="shared" si="3"/>
        <v>3.4507405473070789E-2</v>
      </c>
      <c r="K13" s="82">
        <f t="shared" si="1"/>
        <v>0.7686287993153339</v>
      </c>
      <c r="L13" s="83" t="s">
        <v>364</v>
      </c>
    </row>
    <row r="14" spans="2:12" x14ac:dyDescent="0.2">
      <c r="B14" s="78" t="s">
        <v>140</v>
      </c>
      <c r="C14" s="79">
        <v>0.81620972134744796</v>
      </c>
      <c r="D14" s="82">
        <f t="shared" si="2"/>
        <v>1.6441208559072763E-2</v>
      </c>
      <c r="E14" s="82">
        <f t="shared" si="0"/>
        <v>0.89635115506449237</v>
      </c>
      <c r="F14" s="83" t="s">
        <v>381</v>
      </c>
      <c r="G14" s="2"/>
      <c r="H14" s="78" t="s">
        <v>74</v>
      </c>
      <c r="I14" s="144">
        <v>0.59132351327229304</v>
      </c>
      <c r="J14" s="82">
        <f t="shared" si="3"/>
        <v>3.3070659302852065E-2</v>
      </c>
      <c r="K14" s="82">
        <f t="shared" si="1"/>
        <v>0.80169945861818592</v>
      </c>
      <c r="L14" s="83" t="s">
        <v>364</v>
      </c>
    </row>
    <row r="15" spans="2:12" x14ac:dyDescent="0.2">
      <c r="B15" s="78" t="s">
        <v>63</v>
      </c>
      <c r="C15" s="79">
        <v>0.81037390731945702</v>
      </c>
      <c r="D15" s="82">
        <f t="shared" si="2"/>
        <v>1.6323655639722861E-2</v>
      </c>
      <c r="E15" s="82">
        <f t="shared" si="0"/>
        <v>0.91267481070421519</v>
      </c>
      <c r="F15" s="83" t="s">
        <v>381</v>
      </c>
      <c r="G15" s="2"/>
      <c r="H15" s="78" t="s">
        <v>65</v>
      </c>
      <c r="I15" s="144">
        <v>0.43122801002595401</v>
      </c>
      <c r="J15" s="82">
        <f t="shared" si="3"/>
        <v>2.4117076830747111E-2</v>
      </c>
      <c r="K15" s="82">
        <f t="shared" si="1"/>
        <v>0.82581653544893308</v>
      </c>
      <c r="L15" s="83" t="s">
        <v>381</v>
      </c>
    </row>
    <row r="16" spans="2:12" x14ac:dyDescent="0.2">
      <c r="B16" s="78" t="s">
        <v>148</v>
      </c>
      <c r="C16" s="79">
        <v>0.73440623999999999</v>
      </c>
      <c r="D16" s="82">
        <f t="shared" si="2"/>
        <v>1.479341135387495E-2</v>
      </c>
      <c r="E16" s="82">
        <f t="shared" si="0"/>
        <v>0.9274682220580901</v>
      </c>
      <c r="F16" s="83" t="s">
        <v>381</v>
      </c>
      <c r="G16" s="2"/>
      <c r="H16" s="78" t="s">
        <v>140</v>
      </c>
      <c r="I16" s="144">
        <v>0.42983997783436201</v>
      </c>
      <c r="J16" s="82">
        <f t="shared" si="3"/>
        <v>2.4039449037028055E-2</v>
      </c>
      <c r="K16" s="82">
        <f t="shared" si="1"/>
        <v>0.84985598448596111</v>
      </c>
      <c r="L16" s="83" t="s">
        <v>381</v>
      </c>
    </row>
    <row r="17" spans="2:12" x14ac:dyDescent="0.2">
      <c r="B17" s="78" t="s">
        <v>149</v>
      </c>
      <c r="C17" s="79">
        <v>0.53600234133333302</v>
      </c>
      <c r="D17" s="82">
        <f t="shared" si="2"/>
        <v>1.0796889636972699E-2</v>
      </c>
      <c r="E17" s="82">
        <f t="shared" si="0"/>
        <v>0.93826511169506277</v>
      </c>
      <c r="F17" s="83" t="s">
        <v>381</v>
      </c>
      <c r="G17" s="2"/>
      <c r="H17" s="78" t="s">
        <v>55</v>
      </c>
      <c r="I17" s="144">
        <v>0.27458830571966297</v>
      </c>
      <c r="J17" s="82">
        <f t="shared" si="3"/>
        <v>1.5356765126335877E-2</v>
      </c>
      <c r="K17" s="82">
        <f t="shared" si="1"/>
        <v>0.86521274961229699</v>
      </c>
      <c r="L17" s="83" t="s">
        <v>381</v>
      </c>
    </row>
    <row r="18" spans="2:12" x14ac:dyDescent="0.2">
      <c r="B18" s="78" t="s">
        <v>65</v>
      </c>
      <c r="C18" s="79">
        <v>0.466367582794808</v>
      </c>
      <c r="D18" s="82">
        <f t="shared" si="2"/>
        <v>9.3942114304419976E-3</v>
      </c>
      <c r="E18" s="82">
        <f t="shared" si="0"/>
        <v>0.94765932312550472</v>
      </c>
      <c r="F18" s="83" t="s">
        <v>381</v>
      </c>
      <c r="G18" s="2"/>
      <c r="H18" s="78" t="s">
        <v>149</v>
      </c>
      <c r="I18" s="144">
        <v>0.26800117066666701</v>
      </c>
      <c r="J18" s="82">
        <f t="shared" si="3"/>
        <v>1.498836966390279E-2</v>
      </c>
      <c r="K18" s="82">
        <f t="shared" si="1"/>
        <v>0.88020111927619982</v>
      </c>
      <c r="L18" s="83" t="s">
        <v>381</v>
      </c>
    </row>
    <row r="19" spans="2:12" x14ac:dyDescent="0.2">
      <c r="B19" s="78" t="s">
        <v>55</v>
      </c>
      <c r="C19" s="79">
        <v>0.32252195180933402</v>
      </c>
      <c r="D19" s="82">
        <f t="shared" si="2"/>
        <v>6.4966766945908734E-3</v>
      </c>
      <c r="E19" s="82">
        <f t="shared" si="0"/>
        <v>0.95415599982009558</v>
      </c>
      <c r="F19" s="83" t="s">
        <v>381</v>
      </c>
      <c r="G19" s="2"/>
      <c r="H19" s="78" t="s">
        <v>180</v>
      </c>
      <c r="I19" s="144">
        <v>0.23594923000000001</v>
      </c>
      <c r="J19" s="82">
        <f t="shared" si="3"/>
        <v>1.3195816541980047E-2</v>
      </c>
      <c r="K19" s="82">
        <f t="shared" si="1"/>
        <v>0.89339693581817992</v>
      </c>
      <c r="L19" s="83" t="s">
        <v>381</v>
      </c>
    </row>
    <row r="20" spans="2:12" x14ac:dyDescent="0.2">
      <c r="B20" s="78" t="s">
        <v>101</v>
      </c>
      <c r="C20" s="79">
        <v>0.296198764</v>
      </c>
      <c r="D20" s="82">
        <f t="shared" si="2"/>
        <v>5.9664391718149438E-3</v>
      </c>
      <c r="E20" s="82">
        <f t="shared" si="0"/>
        <v>0.96012243899191052</v>
      </c>
      <c r="F20" s="83" t="s">
        <v>381</v>
      </c>
      <c r="G20" s="2"/>
      <c r="H20" s="78" t="s">
        <v>150</v>
      </c>
      <c r="I20" s="144">
        <v>0.18291339000000001</v>
      </c>
      <c r="J20" s="82">
        <f t="shared" si="3"/>
        <v>1.0229707202314871E-2</v>
      </c>
      <c r="K20" s="82">
        <f t="shared" si="1"/>
        <v>0.90362664302049478</v>
      </c>
      <c r="L20" s="83" t="s">
        <v>381</v>
      </c>
    </row>
    <row r="21" spans="2:12" x14ac:dyDescent="0.2">
      <c r="B21" s="78" t="s">
        <v>180</v>
      </c>
      <c r="C21" s="79">
        <v>0.23594923000000001</v>
      </c>
      <c r="D21" s="82">
        <f t="shared" si="2"/>
        <v>4.7528109483656513E-3</v>
      </c>
      <c r="E21" s="82">
        <f t="shared" si="0"/>
        <v>0.96487524994027618</v>
      </c>
      <c r="F21" s="83" t="s">
        <v>381</v>
      </c>
      <c r="G21" s="2"/>
      <c r="H21" s="78" t="s">
        <v>143</v>
      </c>
      <c r="I21" s="144">
        <v>0.1828475</v>
      </c>
      <c r="J21" s="82">
        <f t="shared" si="3"/>
        <v>1.02260222046908E-2</v>
      </c>
      <c r="K21" s="82">
        <f t="shared" si="1"/>
        <v>0.9138526652251856</v>
      </c>
      <c r="L21" s="83" t="s">
        <v>381</v>
      </c>
    </row>
    <row r="22" spans="2:12" x14ac:dyDescent="0.2">
      <c r="B22" s="78" t="s">
        <v>161</v>
      </c>
      <c r="C22" s="79">
        <v>0.20155999999999999</v>
      </c>
      <c r="D22" s="82">
        <f t="shared" si="2"/>
        <v>4.0600962111746689E-3</v>
      </c>
      <c r="E22" s="82">
        <f t="shared" si="0"/>
        <v>0.96893534615145083</v>
      </c>
      <c r="F22" s="83" t="s">
        <v>381</v>
      </c>
      <c r="G22" s="2"/>
      <c r="H22" s="78" t="s">
        <v>80</v>
      </c>
      <c r="I22" s="144">
        <v>0.15464502561658999</v>
      </c>
      <c r="J22" s="82">
        <f t="shared" si="3"/>
        <v>8.6487562903524891E-3</v>
      </c>
      <c r="K22" s="82">
        <f t="shared" ref="K22:K29" si="4">IF(J22=1,0,IF(ISNUMBER(J22+K21),J22+K21,0))</f>
        <v>0.92250142151553804</v>
      </c>
      <c r="L22" s="83" t="s">
        <v>381</v>
      </c>
    </row>
    <row r="23" spans="2:12" x14ac:dyDescent="0.2">
      <c r="B23" s="78" t="s">
        <v>80</v>
      </c>
      <c r="C23" s="79">
        <v>0.187714911981259</v>
      </c>
      <c r="D23" s="82">
        <f t="shared" si="2"/>
        <v>3.7812095798575918E-3</v>
      </c>
      <c r="E23" s="82">
        <f t="shared" si="0"/>
        <v>0.97271655573130844</v>
      </c>
      <c r="F23" s="83" t="s">
        <v>381</v>
      </c>
      <c r="G23" s="2"/>
      <c r="H23" s="78" t="s">
        <v>148</v>
      </c>
      <c r="I23" s="144">
        <v>0.15461184</v>
      </c>
      <c r="J23" s="82">
        <f t="shared" si="3"/>
        <v>8.6469003346947657E-3</v>
      </c>
      <c r="K23" s="82">
        <f t="shared" si="4"/>
        <v>0.93114832185023277</v>
      </c>
      <c r="L23" s="83" t="s">
        <v>381</v>
      </c>
    </row>
    <row r="24" spans="2:12" x14ac:dyDescent="0.2">
      <c r="B24" s="78" t="s">
        <v>150</v>
      </c>
      <c r="C24" s="79">
        <v>0.18291339000000001</v>
      </c>
      <c r="D24" s="82">
        <f t="shared" si="2"/>
        <v>3.684490780472885E-3</v>
      </c>
      <c r="E24" s="82">
        <f t="shared" si="0"/>
        <v>0.97640104651178128</v>
      </c>
      <c r="F24" s="83" t="s">
        <v>381</v>
      </c>
      <c r="G24" s="2"/>
      <c r="H24" s="78" t="s">
        <v>68</v>
      </c>
      <c r="I24" s="144">
        <v>0.131236108772947</v>
      </c>
      <c r="J24" s="82">
        <f t="shared" si="3"/>
        <v>7.3395773109797679E-3</v>
      </c>
      <c r="K24" s="82">
        <f t="shared" si="4"/>
        <v>0.93848789916121256</v>
      </c>
      <c r="L24" s="83" t="s">
        <v>381</v>
      </c>
    </row>
    <row r="25" spans="2:12" x14ac:dyDescent="0.2">
      <c r="B25" s="78" t="s">
        <v>68</v>
      </c>
      <c r="C25" s="79">
        <v>0.131236108772947</v>
      </c>
      <c r="D25" s="82">
        <f t="shared" si="2"/>
        <v>2.643536554863807E-3</v>
      </c>
      <c r="E25" s="82">
        <f t="shared" si="0"/>
        <v>0.9790445830666451</v>
      </c>
      <c r="F25" s="83" t="s">
        <v>381</v>
      </c>
      <c r="G25" s="2"/>
      <c r="H25" s="78" t="s">
        <v>101</v>
      </c>
      <c r="I25" s="144">
        <v>0.130260772</v>
      </c>
      <c r="J25" s="82">
        <f t="shared" si="3"/>
        <v>7.2850301309679679E-3</v>
      </c>
      <c r="K25" s="82">
        <f t="shared" si="4"/>
        <v>0.94577292929218049</v>
      </c>
      <c r="L25" s="83" t="s">
        <v>381</v>
      </c>
    </row>
    <row r="26" spans="2:12" x14ac:dyDescent="0.2">
      <c r="B26" s="78" t="s">
        <v>112</v>
      </c>
      <c r="C26" s="79">
        <v>0.11358600000000001</v>
      </c>
      <c r="D26" s="82">
        <f t="shared" si="2"/>
        <v>2.2880040099349376E-3</v>
      </c>
      <c r="E26" s="82">
        <f t="shared" si="0"/>
        <v>0.98133258707658</v>
      </c>
      <c r="F26" s="83" t="s">
        <v>381</v>
      </c>
      <c r="G26" s="2"/>
      <c r="H26" s="78" t="s">
        <v>77</v>
      </c>
      <c r="I26" s="144">
        <v>9.1056726979476796E-2</v>
      </c>
      <c r="J26" s="82">
        <f t="shared" si="3"/>
        <v>5.0924847863853626E-3</v>
      </c>
      <c r="K26" s="82">
        <f t="shared" si="4"/>
        <v>0.95086541407856584</v>
      </c>
      <c r="L26" s="83" t="s">
        <v>381</v>
      </c>
    </row>
    <row r="27" spans="2:12" x14ac:dyDescent="0.2">
      <c r="B27" s="78" t="s">
        <v>131</v>
      </c>
      <c r="C27" s="79">
        <v>0.10703</v>
      </c>
      <c r="D27" s="82">
        <f t="shared" si="2"/>
        <v>2.1559441232487839E-3</v>
      </c>
      <c r="E27" s="82">
        <f t="shared" si="0"/>
        <v>0.98348853119982882</v>
      </c>
      <c r="F27" s="83" t="s">
        <v>381</v>
      </c>
      <c r="G27" s="2"/>
      <c r="H27" s="78" t="s">
        <v>70</v>
      </c>
      <c r="I27" s="144">
        <v>9.0399854428664203E-2</v>
      </c>
      <c r="J27" s="82">
        <f t="shared" si="3"/>
        <v>5.0557481982982325E-3</v>
      </c>
      <c r="K27" s="82">
        <f t="shared" si="4"/>
        <v>0.95592116227686408</v>
      </c>
      <c r="L27" s="83" t="s">
        <v>381</v>
      </c>
    </row>
    <row r="28" spans="2:12" x14ac:dyDescent="0.2">
      <c r="B28" s="78" t="s">
        <v>77</v>
      </c>
      <c r="C28" s="79">
        <v>9.1056726979476796E-2</v>
      </c>
      <c r="D28" s="82">
        <f t="shared" si="2"/>
        <v>1.8341886892803139E-3</v>
      </c>
      <c r="E28" s="82">
        <f t="shared" si="0"/>
        <v>0.98532271988910913</v>
      </c>
      <c r="F28" s="83" t="s">
        <v>381</v>
      </c>
      <c r="G28" s="2"/>
      <c r="H28" s="78" t="s">
        <v>131</v>
      </c>
      <c r="I28" s="144">
        <v>8.7569999999999995E-2</v>
      </c>
      <c r="J28" s="82">
        <f t="shared" si="3"/>
        <v>4.8974843214414929E-3</v>
      </c>
      <c r="K28" s="82">
        <f t="shared" si="4"/>
        <v>0.96081864659830563</v>
      </c>
      <c r="L28" s="83" t="s">
        <v>381</v>
      </c>
    </row>
    <row r="29" spans="2:12" x14ac:dyDescent="0.2">
      <c r="B29" s="78" t="s">
        <v>386</v>
      </c>
      <c r="C29" s="79">
        <v>8.6527720278E-2</v>
      </c>
      <c r="D29" s="82">
        <f t="shared" si="2"/>
        <v>1.7429592640518428E-3</v>
      </c>
      <c r="E29" s="82">
        <f t="shared" si="0"/>
        <v>0.98706567915316101</v>
      </c>
      <c r="F29" s="83" t="s">
        <v>381</v>
      </c>
      <c r="G29" s="2"/>
      <c r="H29" s="78" t="s">
        <v>386</v>
      </c>
      <c r="I29" s="144">
        <v>8.6063480381999999E-2</v>
      </c>
      <c r="J29" s="82">
        <f t="shared" si="3"/>
        <v>4.8132299397000396E-3</v>
      </c>
      <c r="K29" s="82">
        <f t="shared" si="4"/>
        <v>0.96563187653800564</v>
      </c>
      <c r="L29" s="83" t="s">
        <v>381</v>
      </c>
    </row>
    <row r="30" spans="2:12" x14ac:dyDescent="0.2">
      <c r="B30" s="78" t="s">
        <v>62</v>
      </c>
      <c r="C30" s="79">
        <v>7.9158038057923097E-2</v>
      </c>
      <c r="D30" s="82">
        <f t="shared" si="2"/>
        <v>1.5945090811817517E-3</v>
      </c>
      <c r="E30" s="82">
        <f t="shared" si="0"/>
        <v>0.98866018823434276</v>
      </c>
      <c r="F30" s="83" t="s">
        <v>381</v>
      </c>
      <c r="G30" s="2"/>
      <c r="H30" s="78" t="s">
        <v>69</v>
      </c>
      <c r="I30" s="144">
        <v>8.2371407074798994E-2</v>
      </c>
      <c r="J30" s="82">
        <f t="shared" si="3"/>
        <v>4.6067451716786901E-3</v>
      </c>
      <c r="K30" s="82">
        <f t="shared" ref="K30:K47" si="5">IF(J30=1,0,IF(ISNUMBER(J30+K29),J30+K29,0))</f>
        <v>0.97023862170968433</v>
      </c>
      <c r="L30" s="83" t="s">
        <v>381</v>
      </c>
    </row>
    <row r="31" spans="2:12" x14ac:dyDescent="0.2">
      <c r="B31" s="78" t="s">
        <v>142</v>
      </c>
      <c r="C31" s="79">
        <v>6.8451141020529793E-2</v>
      </c>
      <c r="D31" s="82">
        <f t="shared" si="2"/>
        <v>1.3788361694187141E-3</v>
      </c>
      <c r="E31" s="82">
        <f t="shared" si="0"/>
        <v>0.99003902440376146</v>
      </c>
      <c r="F31" s="83" t="s">
        <v>381</v>
      </c>
      <c r="G31" s="2"/>
      <c r="H31" s="78" t="s">
        <v>62</v>
      </c>
      <c r="I31" s="144">
        <v>7.0349732423659203E-2</v>
      </c>
      <c r="J31" s="82">
        <f t="shared" si="3"/>
        <v>3.9344148859481003E-3</v>
      </c>
      <c r="K31" s="82">
        <f t="shared" si="5"/>
        <v>0.97417303659563248</v>
      </c>
      <c r="L31" s="83" t="s">
        <v>381</v>
      </c>
    </row>
    <row r="32" spans="2:12" x14ac:dyDescent="0.2">
      <c r="B32" s="78" t="s">
        <v>85</v>
      </c>
      <c r="C32" s="79">
        <v>6.8367536880852994E-2</v>
      </c>
      <c r="D32" s="82">
        <f t="shared" si="2"/>
        <v>1.3771521008994628E-3</v>
      </c>
      <c r="E32" s="82">
        <f t="shared" si="0"/>
        <v>0.99141617650466096</v>
      </c>
      <c r="F32" s="83" t="s">
        <v>381</v>
      </c>
      <c r="G32" s="2"/>
      <c r="H32" s="78" t="s">
        <v>85</v>
      </c>
      <c r="I32" s="144">
        <v>6.8367536880852994E-2</v>
      </c>
      <c r="J32" s="82">
        <f t="shared" si="3"/>
        <v>3.8235576107062985E-3</v>
      </c>
      <c r="K32" s="82">
        <f t="shared" si="5"/>
        <v>0.97799659420633878</v>
      </c>
      <c r="L32" s="83" t="s">
        <v>381</v>
      </c>
    </row>
    <row r="33" spans="2:12" x14ac:dyDescent="0.2">
      <c r="B33" s="78" t="s">
        <v>151</v>
      </c>
      <c r="C33" s="79">
        <v>6.6441940000000005E-2</v>
      </c>
      <c r="D33" s="82">
        <f t="shared" si="2"/>
        <v>1.3383641042721509E-3</v>
      </c>
      <c r="E33" s="82">
        <f t="shared" si="0"/>
        <v>0.99275454060893309</v>
      </c>
      <c r="F33" s="83" t="s">
        <v>381</v>
      </c>
      <c r="G33" s="2"/>
      <c r="H33" s="78" t="s">
        <v>151</v>
      </c>
      <c r="I33" s="144">
        <v>6.6441940000000005E-2</v>
      </c>
      <c r="J33" s="82">
        <f t="shared" si="3"/>
        <v>3.7158657009952771E-3</v>
      </c>
      <c r="K33" s="82">
        <f t="shared" si="5"/>
        <v>0.98171245990733402</v>
      </c>
      <c r="L33" s="83" t="s">
        <v>381</v>
      </c>
    </row>
    <row r="34" spans="2:12" x14ac:dyDescent="0.2">
      <c r="B34" s="78" t="s">
        <v>75</v>
      </c>
      <c r="C34" s="79">
        <v>5.9085526086221501E-2</v>
      </c>
      <c r="D34" s="82">
        <f t="shared" si="2"/>
        <v>1.1901811897099127E-3</v>
      </c>
      <c r="E34" s="82">
        <f t="shared" si="0"/>
        <v>0.99394472179864302</v>
      </c>
      <c r="F34" s="83" t="s">
        <v>381</v>
      </c>
      <c r="G34" s="2"/>
      <c r="H34" s="78" t="s">
        <v>75</v>
      </c>
      <c r="I34" s="144">
        <v>5.5975761555367702E-2</v>
      </c>
      <c r="J34" s="82">
        <f t="shared" si="3"/>
        <v>3.130528886583999E-3</v>
      </c>
      <c r="K34" s="82">
        <f t="shared" si="5"/>
        <v>0.98484298879391807</v>
      </c>
      <c r="L34" s="83" t="s">
        <v>381</v>
      </c>
    </row>
    <row r="35" spans="2:12" x14ac:dyDescent="0.2">
      <c r="B35" s="78" t="s">
        <v>99</v>
      </c>
      <c r="C35" s="79">
        <v>5.0853956572879999E-2</v>
      </c>
      <c r="D35" s="82">
        <f t="shared" si="2"/>
        <v>1.0243696983766187E-3</v>
      </c>
      <c r="E35" s="82">
        <f t="shared" si="0"/>
        <v>0.99496909149701962</v>
      </c>
      <c r="F35" s="83" t="s">
        <v>381</v>
      </c>
      <c r="G35" s="2"/>
      <c r="H35" s="78" t="s">
        <v>161</v>
      </c>
      <c r="I35" s="144">
        <v>5.0389999999999997E-2</v>
      </c>
      <c r="J35" s="82">
        <f t="shared" si="3"/>
        <v>2.8181367472586137E-3</v>
      </c>
      <c r="K35" s="82">
        <f t="shared" si="5"/>
        <v>0.98766112554117669</v>
      </c>
      <c r="L35" s="83" t="s">
        <v>381</v>
      </c>
    </row>
    <row r="36" spans="2:12" x14ac:dyDescent="0.2">
      <c r="B36" s="78" t="s">
        <v>70</v>
      </c>
      <c r="C36" s="79">
        <v>4.9858975492633399E-2</v>
      </c>
      <c r="D36" s="82">
        <f t="shared" si="2"/>
        <v>1.0043274334723734E-3</v>
      </c>
      <c r="E36" s="82">
        <f t="shared" si="0"/>
        <v>0.99597341893049196</v>
      </c>
      <c r="F36" s="83" t="s">
        <v>381</v>
      </c>
      <c r="G36" s="2"/>
      <c r="H36" s="78" t="s">
        <v>112</v>
      </c>
      <c r="I36" s="144">
        <v>3.6347520000000001E-2</v>
      </c>
      <c r="J36" s="82">
        <f t="shared" si="3"/>
        <v>2.0327898746520623E-3</v>
      </c>
      <c r="K36" s="82">
        <f t="shared" si="5"/>
        <v>0.98969391541582874</v>
      </c>
      <c r="L36" s="83" t="s">
        <v>381</v>
      </c>
    </row>
    <row r="37" spans="2:12" x14ac:dyDescent="0.2">
      <c r="B37" s="78" t="s">
        <v>89</v>
      </c>
      <c r="C37" s="79">
        <v>3.5529693337432403E-2</v>
      </c>
      <c r="D37" s="82">
        <f t="shared" si="2"/>
        <v>7.1568750398644167E-4</v>
      </c>
      <c r="E37" s="82">
        <f t="shared" si="0"/>
        <v>0.99668910643447839</v>
      </c>
      <c r="F37" s="83" t="s">
        <v>381</v>
      </c>
      <c r="G37" s="2"/>
      <c r="H37" s="78" t="s">
        <v>142</v>
      </c>
      <c r="I37" s="144">
        <v>2.7380456408211899E-2</v>
      </c>
      <c r="J37" s="82">
        <f t="shared" si="3"/>
        <v>1.5312933193231703E-3</v>
      </c>
      <c r="K37" s="82">
        <f t="shared" si="5"/>
        <v>0.99122520873515196</v>
      </c>
      <c r="L37" s="83" t="s">
        <v>381</v>
      </c>
    </row>
    <row r="38" spans="2:12" x14ac:dyDescent="0.2">
      <c r="B38" s="78" t="s">
        <v>69</v>
      </c>
      <c r="C38" s="79">
        <v>2.8465242853986501E-2</v>
      </c>
      <c r="D38" s="82">
        <f t="shared" si="2"/>
        <v>5.7338571473326762E-4</v>
      </c>
      <c r="E38" s="82">
        <f t="shared" si="0"/>
        <v>0.9972624921492117</v>
      </c>
      <c r="F38" s="83" t="s">
        <v>381</v>
      </c>
      <c r="G38" s="2"/>
      <c r="H38" s="78" t="s">
        <v>99</v>
      </c>
      <c r="I38" s="144">
        <v>2.542697828644E-2</v>
      </c>
      <c r="J38" s="82">
        <f t="shared" si="3"/>
        <v>1.422042109163791E-3</v>
      </c>
      <c r="K38" s="82">
        <f t="shared" si="5"/>
        <v>0.99264725084431571</v>
      </c>
      <c r="L38" s="83" t="s">
        <v>381</v>
      </c>
    </row>
    <row r="39" spans="2:12" x14ac:dyDescent="0.2">
      <c r="B39" s="78" t="s">
        <v>84</v>
      </c>
      <c r="C39" s="79">
        <v>2.6180458565389499E-2</v>
      </c>
      <c r="D39" s="82">
        <f t="shared" si="2"/>
        <v>5.2736247582929813E-4</v>
      </c>
      <c r="E39" s="82">
        <f t="shared" si="0"/>
        <v>0.997789854625041</v>
      </c>
      <c r="F39" s="83" t="s">
        <v>381</v>
      </c>
      <c r="G39" s="2"/>
      <c r="H39" s="78" t="s">
        <v>84</v>
      </c>
      <c r="I39" s="144">
        <v>2.0468358514758998E-2</v>
      </c>
      <c r="J39" s="82">
        <f t="shared" si="3"/>
        <v>1.1447238199346313E-3</v>
      </c>
      <c r="K39" s="82">
        <f t="shared" si="5"/>
        <v>0.99379197466425029</v>
      </c>
      <c r="L39" s="83" t="s">
        <v>381</v>
      </c>
    </row>
    <row r="40" spans="2:12" x14ac:dyDescent="0.2">
      <c r="B40" s="78" t="s">
        <v>86</v>
      </c>
      <c r="C40" s="79">
        <v>2.0325025359256101E-2</v>
      </c>
      <c r="D40" s="82">
        <f t="shared" si="2"/>
        <v>4.0941436025572915E-4</v>
      </c>
      <c r="E40" s="82">
        <f t="shared" si="0"/>
        <v>0.99819926898529676</v>
      </c>
      <c r="F40" s="83" t="s">
        <v>381</v>
      </c>
      <c r="G40" s="2"/>
      <c r="H40" s="78" t="s">
        <v>86</v>
      </c>
      <c r="I40" s="144">
        <v>2.0325025359256101E-2</v>
      </c>
      <c r="J40" s="82">
        <f t="shared" si="3"/>
        <v>1.1367076970407388E-3</v>
      </c>
      <c r="K40" s="82">
        <f t="shared" si="5"/>
        <v>0.99492868236129106</v>
      </c>
      <c r="L40" s="83" t="s">
        <v>381</v>
      </c>
    </row>
    <row r="41" spans="2:12" x14ac:dyDescent="0.2">
      <c r="B41" s="78" t="s">
        <v>57</v>
      </c>
      <c r="C41" s="79">
        <v>1.9685508281898498E-2</v>
      </c>
      <c r="D41" s="82">
        <f t="shared" si="2"/>
        <v>3.9653233573319938E-4</v>
      </c>
      <c r="E41" s="82">
        <f t="shared" si="0"/>
        <v>0.99859580132102999</v>
      </c>
      <c r="F41" s="83" t="s">
        <v>381</v>
      </c>
      <c r="G41" s="2"/>
      <c r="H41" s="78" t="s">
        <v>57</v>
      </c>
      <c r="I41" s="144">
        <v>1.8953196475048999E-2</v>
      </c>
      <c r="J41" s="82">
        <f t="shared" si="3"/>
        <v>1.0599860977247076E-3</v>
      </c>
      <c r="K41" s="82">
        <f t="shared" si="5"/>
        <v>0.99598866845901579</v>
      </c>
      <c r="L41" s="83" t="s">
        <v>381</v>
      </c>
    </row>
    <row r="42" spans="2:12" x14ac:dyDescent="0.2">
      <c r="B42" s="78" t="s">
        <v>146</v>
      </c>
      <c r="C42" s="79">
        <v>1.9623452054794498E-2</v>
      </c>
      <c r="D42" s="82">
        <f t="shared" si="2"/>
        <v>3.9528231463504127E-4</v>
      </c>
      <c r="E42" s="82">
        <f t="shared" si="0"/>
        <v>0.99899108363566502</v>
      </c>
      <c r="F42" s="83" t="s">
        <v>381</v>
      </c>
      <c r="G42" s="2"/>
      <c r="H42" s="78" t="s">
        <v>59</v>
      </c>
      <c r="I42" s="144">
        <v>1.87611384549408E-2</v>
      </c>
      <c r="J42" s="82">
        <f t="shared" si="3"/>
        <v>1.049244963291831E-3</v>
      </c>
      <c r="K42" s="82">
        <f t="shared" si="5"/>
        <v>0.99703791342230763</v>
      </c>
      <c r="L42" s="83" t="s">
        <v>381</v>
      </c>
    </row>
    <row r="43" spans="2:12" x14ac:dyDescent="0.2">
      <c r="B43" s="78" t="s">
        <v>59</v>
      </c>
      <c r="C43" s="79">
        <v>1.9488429864123798E-2</v>
      </c>
      <c r="D43" s="82">
        <f t="shared" si="2"/>
        <v>3.9256251365882272E-4</v>
      </c>
      <c r="E43" s="82">
        <f t="shared" si="0"/>
        <v>0.99938364614932385</v>
      </c>
      <c r="F43" s="83" t="s">
        <v>381</v>
      </c>
      <c r="G43" s="2"/>
      <c r="H43" s="78" t="s">
        <v>89</v>
      </c>
      <c r="I43" s="144">
        <v>1.4211877334973E-2</v>
      </c>
      <c r="J43" s="82">
        <f t="shared" si="3"/>
        <v>7.9482067404681935E-4</v>
      </c>
      <c r="K43" s="82">
        <f t="shared" si="5"/>
        <v>0.99783273409635442</v>
      </c>
      <c r="L43" s="83" t="s">
        <v>381</v>
      </c>
    </row>
    <row r="44" spans="2:12" x14ac:dyDescent="0.2">
      <c r="B44" s="78" t="s">
        <v>66</v>
      </c>
      <c r="C44" s="79">
        <v>1.077991002E-2</v>
      </c>
      <c r="D44" s="82">
        <f t="shared" si="2"/>
        <v>2.1714363876268038E-4</v>
      </c>
      <c r="E44" s="82">
        <f t="shared" si="0"/>
        <v>0.99960078978808653</v>
      </c>
      <c r="F44" s="83" t="s">
        <v>381</v>
      </c>
      <c r="G44" s="2"/>
      <c r="H44" s="78" t="s">
        <v>66</v>
      </c>
      <c r="I44" s="144">
        <v>1.077991002E-2</v>
      </c>
      <c r="J44" s="82">
        <f t="shared" si="3"/>
        <v>6.0288272592782968E-4</v>
      </c>
      <c r="K44" s="82">
        <f t="shared" si="5"/>
        <v>0.99843561682228221</v>
      </c>
      <c r="L44" s="83" t="s">
        <v>381</v>
      </c>
    </row>
    <row r="45" spans="2:12" x14ac:dyDescent="0.2">
      <c r="B45" s="78" t="s">
        <v>60</v>
      </c>
      <c r="C45" s="79">
        <v>9.7871504728291002E-3</v>
      </c>
      <c r="D45" s="82">
        <f t="shared" si="2"/>
        <v>1.9714612300520841E-4</v>
      </c>
      <c r="E45" s="82">
        <f t="shared" si="0"/>
        <v>0.99979793591109178</v>
      </c>
      <c r="F45" s="83" t="s">
        <v>381</v>
      </c>
      <c r="G45" s="2"/>
      <c r="H45" s="78" t="s">
        <v>146</v>
      </c>
      <c r="I45" s="144">
        <v>8.9940821917808209E-3</v>
      </c>
      <c r="J45" s="82">
        <f t="shared" si="3"/>
        <v>5.0300761128243361E-4</v>
      </c>
      <c r="K45" s="82">
        <f t="shared" si="5"/>
        <v>0.99893862443356463</v>
      </c>
      <c r="L45" s="83" t="s">
        <v>381</v>
      </c>
    </row>
    <row r="46" spans="2:12" x14ac:dyDescent="0.2">
      <c r="B46" s="78" t="s">
        <v>56</v>
      </c>
      <c r="C46" s="79">
        <v>4.2270245318748604E-3</v>
      </c>
      <c r="D46" s="82">
        <f t="shared" si="2"/>
        <v>8.5146488819247382E-5</v>
      </c>
      <c r="E46" s="82">
        <f t="shared" si="0"/>
        <v>0.99988308239991108</v>
      </c>
      <c r="F46" s="83" t="s">
        <v>381</v>
      </c>
      <c r="G46" s="2"/>
      <c r="H46" s="78" t="s">
        <v>60</v>
      </c>
      <c r="I46" s="144">
        <v>8.6581454222465597E-3</v>
      </c>
      <c r="J46" s="82">
        <f t="shared" si="3"/>
        <v>4.8421984079265683E-4</v>
      </c>
      <c r="K46" s="82">
        <f t="shared" si="5"/>
        <v>0.99942284427435724</v>
      </c>
      <c r="L46" s="83" t="s">
        <v>381</v>
      </c>
    </row>
    <row r="47" spans="2:12" x14ac:dyDescent="0.2">
      <c r="B47" s="78" t="s">
        <v>147</v>
      </c>
      <c r="C47" s="79">
        <v>1.67671232876712E-3</v>
      </c>
      <c r="D47" s="82">
        <f t="shared" si="2"/>
        <v>3.3774624792901571E-5</v>
      </c>
      <c r="E47" s="82">
        <f t="shared" si="0"/>
        <v>0.99991685702470401</v>
      </c>
      <c r="F47" s="83" t="s">
        <v>381</v>
      </c>
      <c r="G47" s="2"/>
      <c r="H47" s="78" t="s">
        <v>56</v>
      </c>
      <c r="I47" s="144">
        <v>4.2152770886933798E-3</v>
      </c>
      <c r="J47" s="82">
        <f t="shared" si="3"/>
        <v>2.3574572858749992E-4</v>
      </c>
      <c r="K47" s="82">
        <f t="shared" si="5"/>
        <v>0.99965859000294477</v>
      </c>
      <c r="L47" s="83" t="s">
        <v>381</v>
      </c>
    </row>
    <row r="48" spans="2:12" x14ac:dyDescent="0.2">
      <c r="B48" s="78" t="s">
        <v>71</v>
      </c>
      <c r="C48" s="79">
        <v>1.5246157899669499E-3</v>
      </c>
      <c r="D48" s="82">
        <f t="shared" si="2"/>
        <v>3.0710889027296532E-5</v>
      </c>
      <c r="E48" s="82">
        <f t="shared" si="0"/>
        <v>0.99994756791373129</v>
      </c>
      <c r="F48" s="83" t="s">
        <v>381</v>
      </c>
      <c r="G48" s="2"/>
      <c r="H48" s="78" t="s">
        <v>71</v>
      </c>
      <c r="I48" s="144">
        <v>3.1504879413899799E-3</v>
      </c>
      <c r="J48" s="82">
        <f t="shared" si="3"/>
        <v>1.7619578962941546E-4</v>
      </c>
      <c r="K48" s="82">
        <f t="shared" ref="K48:K49" si="6">IF(J48=1,0,IF(ISNUMBER(J48+K47),J48+K47,0))</f>
        <v>0.99983478579257423</v>
      </c>
      <c r="L48" s="83" t="s">
        <v>381</v>
      </c>
    </row>
    <row r="49" spans="1:12" x14ac:dyDescent="0.2">
      <c r="B49" s="78" t="s">
        <v>61</v>
      </c>
      <c r="C49" s="79">
        <v>9.5818988592320299E-4</v>
      </c>
      <c r="D49" s="82">
        <f t="shared" si="2"/>
        <v>1.9301166528193518E-5</v>
      </c>
      <c r="E49" s="82">
        <f t="shared" si="0"/>
        <v>0.99996686908025945</v>
      </c>
      <c r="F49" s="83" t="s">
        <v>381</v>
      </c>
      <c r="G49" s="2"/>
      <c r="H49" s="78" t="s">
        <v>147</v>
      </c>
      <c r="I49" s="144">
        <v>7.8904109589041105E-4</v>
      </c>
      <c r="J49" s="82">
        <f t="shared" si="3"/>
        <v>4.412831330474251E-5</v>
      </c>
      <c r="K49" s="82">
        <f t="shared" si="6"/>
        <v>0.99987891410587892</v>
      </c>
      <c r="L49" s="83" t="s">
        <v>381</v>
      </c>
    </row>
    <row r="50" spans="1:12" x14ac:dyDescent="0.2">
      <c r="B50" s="78" t="s">
        <v>78</v>
      </c>
      <c r="C50" s="79">
        <v>5.2890586796859997E-4</v>
      </c>
      <c r="D50" s="82">
        <f t="shared" si="2"/>
        <v>1.0653942799203029E-5</v>
      </c>
      <c r="E50" s="82">
        <f t="shared" ref="E50" si="7">IF(D50=1,0,IF(ISNUMBER(D50+E49),D50+E49,0))</f>
        <v>0.99997752302305865</v>
      </c>
      <c r="F50" s="83"/>
      <c r="G50" s="2"/>
      <c r="H50" s="78" t="s">
        <v>61</v>
      </c>
      <c r="I50" s="144">
        <v>7.8879637064964805E-4</v>
      </c>
      <c r="J50" s="82">
        <f t="shared" si="3"/>
        <v>4.4114626676562793E-5</v>
      </c>
      <c r="K50" s="82">
        <f t="shared" ref="K50" si="8">IF(J50=1,0,IF(ISNUMBER(J50+K49),J50+K49,0))</f>
        <v>0.99992302873255545</v>
      </c>
      <c r="L50" s="83"/>
    </row>
    <row r="51" spans="1:12" x14ac:dyDescent="0.2">
      <c r="B51" s="78" t="s">
        <v>174</v>
      </c>
      <c r="C51" s="79">
        <v>3.8833775999999999E-4</v>
      </c>
      <c r="D51" s="82">
        <f t="shared" si="2"/>
        <v>7.8224283986508133E-6</v>
      </c>
      <c r="E51" s="82">
        <f t="shared" ref="E51:E55" si="9">IF(D51=1,0,IF(ISNUMBER(D51+E50),D51+E50,0))</f>
        <v>0.99998534545145734</v>
      </c>
      <c r="F51" s="83"/>
      <c r="G51" s="2"/>
      <c r="H51" s="78" t="s">
        <v>78</v>
      </c>
      <c r="I51" s="144">
        <v>5.2890586796859997E-4</v>
      </c>
      <c r="J51" s="82">
        <f t="shared" si="3"/>
        <v>2.9579858352113995E-5</v>
      </c>
      <c r="K51" s="82">
        <f t="shared" ref="K51:K55" si="10">IF(J51=1,0,IF(ISNUMBER(J51+K50),J51+K50,0))</f>
        <v>0.99995260859090762</v>
      </c>
      <c r="L51" s="83"/>
    </row>
    <row r="52" spans="1:12" x14ac:dyDescent="0.2">
      <c r="B52" s="78" t="s">
        <v>166</v>
      </c>
      <c r="C52" s="79">
        <v>2.4099764864000001E-4</v>
      </c>
      <c r="D52" s="82">
        <f t="shared" si="2"/>
        <v>4.8545030767278643E-6</v>
      </c>
      <c r="E52" s="82">
        <f t="shared" si="9"/>
        <v>0.99999019995453409</v>
      </c>
      <c r="F52" s="83"/>
      <c r="G52" s="2"/>
      <c r="H52" s="78" t="s">
        <v>174</v>
      </c>
      <c r="I52" s="144">
        <v>3.4946370000000002E-4</v>
      </c>
      <c r="J52" s="82">
        <f t="shared" si="3"/>
        <v>1.954428447713753E-5</v>
      </c>
      <c r="K52" s="82">
        <f t="shared" si="10"/>
        <v>0.99997215287538477</v>
      </c>
      <c r="L52" s="83"/>
    </row>
    <row r="53" spans="1:12" x14ac:dyDescent="0.2">
      <c r="B53" s="78" t="s">
        <v>67</v>
      </c>
      <c r="C53" s="79">
        <v>2.2297686600000001E-4</v>
      </c>
      <c r="D53" s="82">
        <f t="shared" si="2"/>
        <v>4.4915039136048919E-6</v>
      </c>
      <c r="E53" s="82">
        <f t="shared" si="9"/>
        <v>0.99999469145844766</v>
      </c>
      <c r="F53" s="83"/>
      <c r="G53" s="2"/>
      <c r="H53" s="78" t="s">
        <v>67</v>
      </c>
      <c r="I53" s="144">
        <v>2.2297686600000001E-4</v>
      </c>
      <c r="J53" s="82">
        <f t="shared" si="3"/>
        <v>1.2470317520602497E-5</v>
      </c>
      <c r="K53" s="82">
        <f t="shared" si="10"/>
        <v>0.99998462319290538</v>
      </c>
      <c r="L53" s="83"/>
    </row>
    <row r="54" spans="1:12" x14ac:dyDescent="0.2">
      <c r="B54" s="78" t="s">
        <v>170</v>
      </c>
      <c r="C54" s="79">
        <v>1.1937552E-4</v>
      </c>
      <c r="D54" s="82">
        <f t="shared" si="2"/>
        <v>2.4046244118823474E-6</v>
      </c>
      <c r="E54" s="82">
        <f t="shared" si="9"/>
        <v>0.99999709608285958</v>
      </c>
      <c r="F54" s="83"/>
      <c r="G54" s="2"/>
      <c r="H54" s="78" t="s">
        <v>166</v>
      </c>
      <c r="I54" s="144">
        <v>1.1399240832000001E-4</v>
      </c>
      <c r="J54" s="82">
        <f t="shared" si="3"/>
        <v>6.3751973565211469E-6</v>
      </c>
      <c r="K54" s="82">
        <f t="shared" si="10"/>
        <v>0.99999099839026184</v>
      </c>
      <c r="L54" s="83"/>
    </row>
    <row r="55" spans="1:12" x14ac:dyDescent="0.2">
      <c r="B55" s="78" t="s">
        <v>145</v>
      </c>
      <c r="C55" s="79">
        <v>1.1070864E-4</v>
      </c>
      <c r="D55" s="82">
        <f t="shared" si="2"/>
        <v>2.2300443034744021E-6</v>
      </c>
      <c r="E55" s="82">
        <f t="shared" si="9"/>
        <v>0.99999932612716302</v>
      </c>
      <c r="F55" s="83"/>
      <c r="G55" s="2"/>
      <c r="H55" s="78" t="s">
        <v>170</v>
      </c>
      <c r="I55" s="144">
        <v>8.3562864000000001E-5</v>
      </c>
      <c r="J55" s="82">
        <f t="shared" si="3"/>
        <v>4.6733791971536796E-6</v>
      </c>
      <c r="K55" s="82">
        <f t="shared" si="10"/>
        <v>0.99999567176945903</v>
      </c>
      <c r="L55" s="83"/>
    </row>
    <row r="56" spans="1:12" x14ac:dyDescent="0.2">
      <c r="B56" s="78" t="s">
        <v>58</v>
      </c>
      <c r="C56" s="79">
        <v>3.2657039999999999E-5</v>
      </c>
      <c r="D56" s="82">
        <f t="shared" si="2"/>
        <v>6.5782260553770406E-7</v>
      </c>
      <c r="E56" s="82">
        <f t="shared" ref="E56:E57" si="11">IF(D56=1,0,IF(ISNUMBER(D56+E55),D56+E55,0))</f>
        <v>0.99999998394976852</v>
      </c>
      <c r="F56" s="83"/>
      <c r="H56" s="78" t="s">
        <v>145</v>
      </c>
      <c r="I56" s="144">
        <v>4.4283455999999997E-5</v>
      </c>
      <c r="J56" s="82">
        <f t="shared" si="3"/>
        <v>2.4766190642827932E-6</v>
      </c>
      <c r="K56" s="82">
        <f t="shared" ref="K56:K57" si="12">IF(J56=1,0,IF(ISNUMBER(J56+K55),J56+K55,0))</f>
        <v>0.9999981483885233</v>
      </c>
      <c r="L56" s="83"/>
    </row>
    <row r="57" spans="1:12" x14ac:dyDescent="0.2">
      <c r="B57" s="78" t="s">
        <v>103</v>
      </c>
      <c r="C57" s="79">
        <v>6.4679999999999999E-7</v>
      </c>
      <c r="D57" s="82">
        <f t="shared" si="2"/>
        <v>1.3028727075748047E-8</v>
      </c>
      <c r="E57" s="82">
        <f t="shared" si="11"/>
        <v>0.99999999697849562</v>
      </c>
      <c r="F57" s="83"/>
      <c r="H57" s="78" t="s">
        <v>58</v>
      </c>
      <c r="I57" s="144">
        <v>3.2657039999999999E-5</v>
      </c>
      <c r="J57" s="82">
        <f t="shared" si="3"/>
        <v>1.8263942147389253E-6</v>
      </c>
      <c r="K57" s="82">
        <f t="shared" si="12"/>
        <v>0.99999997478273805</v>
      </c>
      <c r="L57" s="83"/>
    </row>
    <row r="58" spans="1:12" x14ac:dyDescent="0.2">
      <c r="B58" s="78" t="s">
        <v>114</v>
      </c>
      <c r="C58" s="79">
        <v>1.4999999999999999E-7</v>
      </c>
      <c r="D58" s="82">
        <f t="shared" ref="D58" si="13">IF(ISNUMBER(C58),C58/VLOOKUP("National Total",B$5:C$57,2,0),"0")</f>
        <v>3.0215044238747785E-9</v>
      </c>
      <c r="E58" s="82">
        <f t="shared" ref="E58" si="14">IF(D58=1,0,IF(ISNUMBER(D58+E57),D58+E57,0))</f>
        <v>1</v>
      </c>
      <c r="F58" s="83"/>
      <c r="G58" s="12"/>
      <c r="H58" s="78" t="s">
        <v>103</v>
      </c>
      <c r="I58" s="144">
        <v>3.234E-7</v>
      </c>
      <c r="J58" s="82">
        <f t="shared" ref="J58" si="15">IF(ISNUMBER(I58),I58/VLOOKUP("National Total",H$5:I$57,2,0),"0")</f>
        <v>1.8086632745851077E-8</v>
      </c>
      <c r="K58" s="82">
        <f t="shared" ref="K58" si="16">IF(J58=1,0,IF(ISNUMBER(J58+K57),J58+K57,0))</f>
        <v>0.9999999928693708</v>
      </c>
      <c r="L58" s="83"/>
    </row>
    <row r="59" spans="1:12" x14ac:dyDescent="0.2">
      <c r="B59" s="78" t="s">
        <v>152</v>
      </c>
      <c r="C59" s="79">
        <v>0</v>
      </c>
      <c r="D59" s="82">
        <f t="shared" ref="D59" si="17">IF(ISNUMBER(C59),C59/VLOOKUP("National Total",B$5:C$57,2,0),"0")</f>
        <v>0</v>
      </c>
      <c r="E59" s="82">
        <f t="shared" ref="E59" si="18">IF(D59=1,0,IF(ISNUMBER(D59+E58),D59+E58,0))</f>
        <v>1</v>
      </c>
      <c r="F59" s="83"/>
      <c r="G59" s="12"/>
      <c r="H59" s="78" t="s">
        <v>114</v>
      </c>
      <c r="I59" s="144">
        <v>1.275E-7</v>
      </c>
      <c r="J59" s="82">
        <f t="shared" ref="J59:J60" si="19">IF(ISNUMBER(I59),I59/VLOOKUP("National Total",H$5:I$57,2,0),"0")</f>
        <v>7.1306297931231047E-9</v>
      </c>
      <c r="K59" s="82">
        <f t="shared" ref="K59:K60" si="20">IF(J59=1,0,IF(ISNUMBER(J59+K58),J59+K58,0))</f>
        <v>1.0000000000000007</v>
      </c>
      <c r="L59" s="83"/>
    </row>
    <row r="60" spans="1:12" ht="12.75" thickBot="1" x14ac:dyDescent="0.25">
      <c r="B60" s="80"/>
      <c r="C60" s="81"/>
      <c r="D60" s="84"/>
      <c r="E60" s="84"/>
      <c r="F60" s="85"/>
      <c r="G60" s="12"/>
      <c r="H60" s="80" t="s">
        <v>152</v>
      </c>
      <c r="I60" s="145">
        <v>0</v>
      </c>
      <c r="J60" s="84">
        <f t="shared" si="19"/>
        <v>0</v>
      </c>
      <c r="K60" s="84">
        <f t="shared" si="20"/>
        <v>1.0000000000000007</v>
      </c>
      <c r="L60" s="85"/>
    </row>
    <row r="61" spans="1:12" x14ac:dyDescent="0.2">
      <c r="A61" s="12"/>
      <c r="B61" s="161"/>
      <c r="C61" s="74"/>
      <c r="D61" s="82"/>
      <c r="E61" s="82"/>
      <c r="F61" s="113"/>
      <c r="I61" s="74"/>
    </row>
    <row r="62" spans="1:12" x14ac:dyDescent="0.2">
      <c r="B62" s="161"/>
      <c r="C62" s="74"/>
      <c r="D62" s="82"/>
      <c r="E62" s="82"/>
      <c r="F62" s="113"/>
      <c r="I62" s="74"/>
    </row>
    <row r="63" spans="1:12" x14ac:dyDescent="0.2">
      <c r="B63" s="161"/>
      <c r="C63" s="74"/>
      <c r="D63" s="82"/>
      <c r="E63" s="82"/>
      <c r="F63" s="113"/>
      <c r="I63" s="74"/>
    </row>
    <row r="64" spans="1:12" x14ac:dyDescent="0.2">
      <c r="B64" s="161"/>
      <c r="C64" s="74"/>
      <c r="D64" s="82"/>
      <c r="E64" s="82"/>
      <c r="F64" s="113"/>
      <c r="I64" s="74"/>
    </row>
    <row r="65" spans="2:9" x14ac:dyDescent="0.2">
      <c r="B65" s="161"/>
      <c r="C65" s="74"/>
      <c r="D65" s="82"/>
      <c r="E65" s="82"/>
      <c r="F65" s="113"/>
      <c r="I65" s="74"/>
    </row>
    <row r="66" spans="2:9" x14ac:dyDescent="0.2">
      <c r="B66" s="161"/>
      <c r="C66" s="74"/>
      <c r="D66" s="82"/>
      <c r="E66" s="82"/>
      <c r="F66" s="113"/>
      <c r="I66" s="74"/>
    </row>
    <row r="67" spans="2:9" x14ac:dyDescent="0.2">
      <c r="B67" s="161"/>
      <c r="C67" s="74"/>
      <c r="D67" s="82"/>
      <c r="E67" s="82"/>
      <c r="F67" s="113"/>
      <c r="I67" s="74"/>
    </row>
    <row r="68" spans="2:9" x14ac:dyDescent="0.2">
      <c r="B68" s="161"/>
      <c r="C68" s="74"/>
      <c r="D68" s="82"/>
      <c r="E68" s="82"/>
      <c r="F68" s="113"/>
      <c r="I68" s="74"/>
    </row>
    <row r="69" spans="2:9" x14ac:dyDescent="0.2">
      <c r="B69" s="161"/>
      <c r="C69" s="74"/>
      <c r="D69" s="82"/>
      <c r="E69" s="82"/>
      <c r="F69" s="113"/>
      <c r="I69" s="74"/>
    </row>
    <row r="70" spans="2:9" x14ac:dyDescent="0.2">
      <c r="B70" s="161"/>
      <c r="C70" s="74"/>
      <c r="D70" s="82"/>
      <c r="E70" s="82"/>
      <c r="F70" s="113"/>
      <c r="I70" s="74"/>
    </row>
    <row r="71" spans="2:9" x14ac:dyDescent="0.2">
      <c r="B71" s="161"/>
      <c r="C71" s="74"/>
      <c r="D71" s="82"/>
      <c r="E71" s="82"/>
      <c r="F71" s="113"/>
      <c r="I71" s="74"/>
    </row>
    <row r="72" spans="2:9" x14ac:dyDescent="0.2">
      <c r="B72" s="161"/>
      <c r="C72" s="74"/>
      <c r="D72" s="82"/>
      <c r="E72" s="82"/>
      <c r="F72" s="113"/>
      <c r="I72" s="74"/>
    </row>
    <row r="73" spans="2:9" x14ac:dyDescent="0.2">
      <c r="B73" s="161"/>
      <c r="C73" s="74"/>
      <c r="D73" s="82"/>
      <c r="E73" s="82"/>
      <c r="F73" s="113"/>
      <c r="I73" s="74"/>
    </row>
    <row r="74" spans="2:9" x14ac:dyDescent="0.2">
      <c r="B74" s="161"/>
      <c r="C74" s="74"/>
      <c r="D74" s="82"/>
      <c r="E74" s="82"/>
      <c r="F74" s="113"/>
      <c r="I74" s="74"/>
    </row>
    <row r="75" spans="2:9" x14ac:dyDescent="0.2">
      <c r="B75" s="161"/>
      <c r="C75" s="74"/>
      <c r="D75" s="82"/>
      <c r="E75" s="82"/>
      <c r="F75" s="113"/>
      <c r="I75" s="74"/>
    </row>
    <row r="76" spans="2:9" x14ac:dyDescent="0.2">
      <c r="B76" s="161"/>
      <c r="C76" s="74"/>
      <c r="D76" s="82"/>
      <c r="E76" s="82"/>
      <c r="F76" s="113"/>
      <c r="I76" s="74"/>
    </row>
    <row r="77" spans="2:9" x14ac:dyDescent="0.2">
      <c r="B77" s="161"/>
      <c r="C77" s="74"/>
      <c r="D77" s="82"/>
      <c r="E77" s="82"/>
      <c r="F77" s="113"/>
      <c r="I77" s="74"/>
    </row>
    <row r="78" spans="2:9" x14ac:dyDescent="0.2">
      <c r="B78" s="161"/>
      <c r="C78" s="74"/>
      <c r="D78" s="82"/>
      <c r="E78" s="82"/>
      <c r="F78" s="113"/>
      <c r="I78" s="74"/>
    </row>
    <row r="79" spans="2:9" x14ac:dyDescent="0.2">
      <c r="B79" s="161"/>
      <c r="C79" s="74"/>
      <c r="D79" s="82"/>
      <c r="E79" s="82"/>
      <c r="F79" s="113"/>
      <c r="I79" s="74"/>
    </row>
    <row r="80" spans="2:9" x14ac:dyDescent="0.2">
      <c r="B80" s="161"/>
      <c r="C80" s="74"/>
      <c r="D80" s="82"/>
      <c r="E80" s="82"/>
      <c r="F80" s="113"/>
      <c r="I80" s="74"/>
    </row>
    <row r="81" spans="2:9" x14ac:dyDescent="0.2">
      <c r="B81" s="161"/>
      <c r="C81" s="74"/>
      <c r="D81" s="82"/>
      <c r="E81" s="82"/>
      <c r="F81" s="113"/>
      <c r="I81" s="74"/>
    </row>
    <row r="82" spans="2:9" x14ac:dyDescent="0.2">
      <c r="B82" s="161"/>
      <c r="C82" s="74"/>
      <c r="D82" s="82"/>
      <c r="E82" s="82"/>
      <c r="F82" s="113"/>
      <c r="I82" s="74"/>
    </row>
    <row r="83" spans="2:9" x14ac:dyDescent="0.2">
      <c r="B83" s="161"/>
      <c r="C83" s="74"/>
      <c r="D83" s="82"/>
      <c r="E83" s="82"/>
      <c r="F83" s="113"/>
      <c r="I83" s="74"/>
    </row>
    <row r="84" spans="2:9" x14ac:dyDescent="0.2">
      <c r="B84" s="161"/>
      <c r="C84" s="74"/>
      <c r="D84" s="82"/>
      <c r="E84" s="82"/>
      <c r="F84" s="113"/>
      <c r="I84" s="74"/>
    </row>
    <row r="85" spans="2:9" x14ac:dyDescent="0.2">
      <c r="B85" s="161"/>
      <c r="C85" s="74"/>
      <c r="D85" s="82"/>
      <c r="E85" s="82"/>
      <c r="F85" s="113"/>
      <c r="I85" s="74"/>
    </row>
    <row r="86" spans="2:9" x14ac:dyDescent="0.2">
      <c r="B86" s="161"/>
      <c r="C86" s="74"/>
      <c r="D86" s="82"/>
      <c r="E86" s="82"/>
      <c r="F86" s="113"/>
      <c r="I86" s="74"/>
    </row>
    <row r="87" spans="2:9" x14ac:dyDescent="0.2">
      <c r="B87" s="161"/>
      <c r="C87" s="74"/>
      <c r="D87" s="82"/>
      <c r="E87" s="82"/>
      <c r="F87" s="113"/>
      <c r="I87" s="74"/>
    </row>
    <row r="88" spans="2:9" x14ac:dyDescent="0.2">
      <c r="B88" s="161"/>
      <c r="C88" s="74"/>
      <c r="D88" s="82"/>
      <c r="E88" s="82"/>
      <c r="F88" s="113"/>
      <c r="I88" s="74"/>
    </row>
    <row r="89" spans="2:9" x14ac:dyDescent="0.2">
      <c r="B89" s="161"/>
      <c r="C89" s="74"/>
      <c r="D89" s="82"/>
      <c r="E89" s="82"/>
      <c r="F89" s="113"/>
      <c r="I89" s="74"/>
    </row>
    <row r="90" spans="2:9" x14ac:dyDescent="0.2">
      <c r="B90" s="161"/>
      <c r="C90" s="74"/>
      <c r="D90" s="82"/>
      <c r="E90" s="82"/>
      <c r="F90" s="113"/>
      <c r="I90" s="74"/>
    </row>
    <row r="91" spans="2:9" x14ac:dyDescent="0.2">
      <c r="B91" s="161"/>
      <c r="C91" s="74"/>
      <c r="D91" s="82"/>
      <c r="E91" s="82"/>
      <c r="F91" s="113"/>
      <c r="I91" s="74"/>
    </row>
    <row r="92" spans="2:9" x14ac:dyDescent="0.2">
      <c r="B92" s="161"/>
      <c r="C92" s="74"/>
      <c r="D92" s="82"/>
      <c r="E92" s="82"/>
      <c r="F92" s="113"/>
      <c r="I92" s="74"/>
    </row>
    <row r="93" spans="2:9" x14ac:dyDescent="0.2">
      <c r="B93" s="161"/>
      <c r="C93" s="74"/>
      <c r="D93" s="82"/>
      <c r="E93" s="82"/>
      <c r="F93" s="113"/>
      <c r="I93" s="74"/>
    </row>
    <row r="94" spans="2:9" x14ac:dyDescent="0.2">
      <c r="B94" s="161"/>
      <c r="C94" s="74"/>
      <c r="D94" s="82"/>
      <c r="E94" s="82"/>
      <c r="F94" s="113"/>
      <c r="I94" s="74"/>
    </row>
    <row r="95" spans="2:9" x14ac:dyDescent="0.2">
      <c r="B95" s="161"/>
      <c r="C95" s="74"/>
      <c r="D95" s="82"/>
      <c r="E95" s="82"/>
      <c r="F95" s="113"/>
      <c r="I95" s="74"/>
    </row>
    <row r="96" spans="2:9" x14ac:dyDescent="0.2">
      <c r="B96" s="161"/>
      <c r="C96" s="74"/>
      <c r="D96" s="82"/>
      <c r="E96" s="82"/>
      <c r="F96" s="113"/>
      <c r="I96" s="74"/>
    </row>
    <row r="97" spans="2:9" x14ac:dyDescent="0.2">
      <c r="B97" s="161"/>
      <c r="C97" s="74"/>
      <c r="D97" s="82"/>
      <c r="E97" s="82"/>
      <c r="F97" s="113"/>
      <c r="I97" s="74"/>
    </row>
    <row r="98" spans="2:9" x14ac:dyDescent="0.2">
      <c r="B98" s="161"/>
      <c r="C98" s="74"/>
      <c r="D98" s="82"/>
      <c r="E98" s="82"/>
      <c r="F98" s="113"/>
      <c r="I98" s="74"/>
    </row>
    <row r="99" spans="2:9" x14ac:dyDescent="0.2">
      <c r="B99" s="161"/>
      <c r="C99" s="74"/>
      <c r="D99" s="82"/>
      <c r="E99" s="82"/>
      <c r="F99" s="113"/>
      <c r="I99" s="74"/>
    </row>
    <row r="100" spans="2:9" x14ac:dyDescent="0.2">
      <c r="B100" s="161"/>
      <c r="C100" s="74"/>
      <c r="D100" s="82"/>
      <c r="E100" s="82"/>
      <c r="F100" s="113"/>
      <c r="I100" s="74"/>
    </row>
    <row r="101" spans="2:9" x14ac:dyDescent="0.2">
      <c r="B101" s="161"/>
      <c r="C101" s="74"/>
      <c r="D101" s="82"/>
      <c r="E101" s="82"/>
      <c r="F101" s="113"/>
      <c r="I101" s="74"/>
    </row>
    <row r="102" spans="2:9" x14ac:dyDescent="0.2">
      <c r="B102" s="161"/>
      <c r="C102" s="74"/>
      <c r="D102" s="82"/>
      <c r="E102" s="82"/>
      <c r="F102" s="113"/>
      <c r="I102" s="74"/>
    </row>
    <row r="103" spans="2:9" x14ac:dyDescent="0.2">
      <c r="B103" s="161"/>
      <c r="C103" s="74"/>
      <c r="D103" s="82"/>
      <c r="E103" s="82"/>
      <c r="F103" s="113"/>
      <c r="I103" s="74"/>
    </row>
    <row r="104" spans="2:9" x14ac:dyDescent="0.2">
      <c r="B104" s="161"/>
      <c r="C104" s="74"/>
      <c r="D104" s="82"/>
      <c r="E104" s="82"/>
      <c r="F104" s="113"/>
      <c r="I104" s="74"/>
    </row>
    <row r="105" spans="2:9" x14ac:dyDescent="0.2">
      <c r="B105" s="161"/>
      <c r="C105" s="74"/>
      <c r="D105" s="82"/>
      <c r="E105" s="82"/>
      <c r="F105" s="113"/>
      <c r="I105" s="74"/>
    </row>
    <row r="106" spans="2:9" x14ac:dyDescent="0.2">
      <c r="B106" s="161"/>
      <c r="C106" s="74"/>
      <c r="D106" s="82"/>
      <c r="E106" s="82"/>
      <c r="F106" s="113"/>
      <c r="I106" s="74"/>
    </row>
    <row r="107" spans="2:9" x14ac:dyDescent="0.2">
      <c r="B107" s="161"/>
      <c r="C107" s="74"/>
      <c r="D107" s="82"/>
      <c r="E107" s="82"/>
      <c r="F107" s="113"/>
      <c r="I107" s="74"/>
    </row>
    <row r="108" spans="2:9" x14ac:dyDescent="0.2">
      <c r="B108" s="161"/>
      <c r="C108" s="74"/>
      <c r="D108" s="82"/>
      <c r="E108" s="82"/>
      <c r="F108" s="113"/>
      <c r="I108" s="74"/>
    </row>
    <row r="109" spans="2:9" x14ac:dyDescent="0.2">
      <c r="B109" s="161"/>
      <c r="C109" s="74"/>
      <c r="D109" s="82"/>
      <c r="E109" s="82"/>
      <c r="F109" s="113"/>
      <c r="I109" s="74"/>
    </row>
    <row r="110" spans="2:9" x14ac:dyDescent="0.2">
      <c r="B110" s="161"/>
      <c r="C110" s="74"/>
      <c r="D110" s="82"/>
      <c r="E110" s="82"/>
      <c r="F110" s="113"/>
      <c r="I110" s="74"/>
    </row>
    <row r="111" spans="2:9" x14ac:dyDescent="0.2">
      <c r="B111" s="161"/>
      <c r="C111" s="74"/>
      <c r="D111" s="82"/>
      <c r="E111" s="82"/>
      <c r="F111" s="113"/>
      <c r="I111" s="74"/>
    </row>
    <row r="112" spans="2:9" x14ac:dyDescent="0.2">
      <c r="B112" s="161"/>
      <c r="C112" s="74"/>
      <c r="D112" s="82"/>
      <c r="E112" s="82"/>
      <c r="F112" s="113"/>
      <c r="I112" s="74"/>
    </row>
    <row r="113" spans="2:9" x14ac:dyDescent="0.2">
      <c r="B113" s="161"/>
      <c r="C113" s="74"/>
      <c r="D113" s="82"/>
      <c r="E113" s="82"/>
      <c r="F113" s="113"/>
      <c r="I113" s="74"/>
    </row>
    <row r="114" spans="2:9" x14ac:dyDescent="0.2">
      <c r="B114" s="161"/>
      <c r="C114" s="74"/>
      <c r="D114" s="82"/>
      <c r="E114" s="82"/>
      <c r="F114" s="113"/>
      <c r="I114" s="74"/>
    </row>
    <row r="115" spans="2:9" x14ac:dyDescent="0.2">
      <c r="B115" s="161"/>
      <c r="C115" s="74"/>
      <c r="D115" s="82"/>
      <c r="E115" s="82"/>
      <c r="F115" s="113"/>
      <c r="I115" s="74"/>
    </row>
  </sheetData>
  <sortState xmlns:xlrd2="http://schemas.microsoft.com/office/spreadsheetml/2017/richdata2" ref="H49:I87">
    <sortCondition descending="1" ref="I37:I75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4"/>
  </sheetPr>
  <dimension ref="B1:Y62"/>
  <sheetViews>
    <sheetView showGridLines="0" workbookViewId="0">
      <selection activeCell="F5" sqref="F5"/>
    </sheetView>
  </sheetViews>
  <sheetFormatPr defaultColWidth="9.140625" defaultRowHeight="12" x14ac:dyDescent="0.2"/>
  <cols>
    <col min="1" max="1" width="10.140625" style="10" customWidth="1"/>
    <col min="2" max="2" width="16.28515625" style="10" bestFit="1" customWidth="1"/>
    <col min="3" max="3" width="10" style="10" customWidth="1"/>
    <col min="4" max="4" width="14.28515625" style="43" bestFit="1" customWidth="1"/>
    <col min="5" max="5" width="11.28515625" style="10" bestFit="1" customWidth="1"/>
    <col min="6" max="6" width="9.140625" style="30" bestFit="1" customWidth="1"/>
    <col min="7" max="12" width="9.140625" style="10"/>
    <col min="13" max="13" width="9.42578125" style="10" customWidth="1"/>
    <col min="14" max="15" width="9.140625" style="10"/>
    <col min="16" max="16" width="10.7109375" style="43" customWidth="1"/>
    <col min="17" max="17" width="9.140625" style="10"/>
    <col min="18" max="18" width="11" style="10" customWidth="1"/>
    <col min="19" max="16384" width="9.140625" style="10"/>
  </cols>
  <sheetData>
    <row r="1" spans="2:25" ht="18" x14ac:dyDescent="0.35">
      <c r="B1" s="177" t="s">
        <v>370</v>
      </c>
    </row>
    <row r="2" spans="2:25" x14ac:dyDescent="0.2">
      <c r="N2" s="160"/>
      <c r="O2" s="160"/>
    </row>
    <row r="3" spans="2:25" ht="12.75" thickBot="1" x14ac:dyDescent="0.25">
      <c r="B3" s="10" t="s">
        <v>29</v>
      </c>
      <c r="M3" s="10" t="s">
        <v>30</v>
      </c>
    </row>
    <row r="4" spans="2:25" s="21" customFormat="1" ht="24.75" thickBot="1" x14ac:dyDescent="0.25">
      <c r="B4" s="71" t="s">
        <v>0</v>
      </c>
      <c r="C4" s="72" t="s">
        <v>341</v>
      </c>
      <c r="D4" s="165" t="s">
        <v>1</v>
      </c>
      <c r="E4" s="72" t="s">
        <v>2</v>
      </c>
      <c r="F4" s="73" t="s">
        <v>3</v>
      </c>
      <c r="G4" s="13"/>
      <c r="M4" s="71" t="s">
        <v>0</v>
      </c>
      <c r="N4" s="72" t="s">
        <v>342</v>
      </c>
      <c r="O4" s="72" t="s">
        <v>363</v>
      </c>
      <c r="P4" s="165" t="s">
        <v>27</v>
      </c>
      <c r="Q4" s="72" t="s">
        <v>28</v>
      </c>
      <c r="R4" s="72" t="s">
        <v>2</v>
      </c>
      <c r="S4" s="73" t="s">
        <v>3</v>
      </c>
    </row>
    <row r="5" spans="2:25" x14ac:dyDescent="0.2">
      <c r="B5" s="78" t="s">
        <v>181</v>
      </c>
      <c r="C5" s="180">
        <f>SUM(C6:C60)</f>
        <v>9.3769687978819043</v>
      </c>
      <c r="D5" s="33"/>
      <c r="E5" s="33"/>
      <c r="F5" s="181"/>
      <c r="H5" s="21"/>
      <c r="I5" s="21"/>
      <c r="J5" s="21"/>
      <c r="M5" s="76" t="s">
        <v>82</v>
      </c>
      <c r="N5" s="77">
        <v>20.408039967652499</v>
      </c>
      <c r="O5" s="77">
        <v>4.3090383250057496</v>
      </c>
      <c r="P5" s="178">
        <v>8.49221098522705E-2</v>
      </c>
      <c r="Q5" s="86">
        <f t="shared" ref="Q5:Q10" si="0">IF(ISNUMBER(P5/SUM(P$5:P$58)),(P5/SUM(P$5:P$58)),"NA")</f>
        <v>0.37669496404298081</v>
      </c>
      <c r="R5" s="105">
        <f>IF(ISNUMBER(R4),R4+Q5,Q5)</f>
        <v>0.37669496404298081</v>
      </c>
      <c r="S5" s="90" t="s">
        <v>364</v>
      </c>
      <c r="U5" s="21"/>
      <c r="V5" s="21"/>
      <c r="W5" s="21"/>
      <c r="X5" s="21"/>
      <c r="Y5" s="21"/>
    </row>
    <row r="6" spans="2:25" x14ac:dyDescent="0.2">
      <c r="B6" s="78" t="s">
        <v>82</v>
      </c>
      <c r="C6" s="79">
        <v>4.3090383250057496</v>
      </c>
      <c r="D6" s="82">
        <f>IF(ISNUMBER(C6),C6/VLOOKUP("National Total",B$5:C$58,2,0),"0")</f>
        <v>0.45953425012772647</v>
      </c>
      <c r="E6" s="82">
        <f t="shared" ref="E6:E28" si="1">IF(D6=1,0,IF(ISNUMBER(D6+E5),D6+E5,0))</f>
        <v>0.45953425012772647</v>
      </c>
      <c r="F6" s="83" t="s">
        <v>364</v>
      </c>
      <c r="H6" s="21"/>
      <c r="I6" s="21"/>
      <c r="J6" s="21"/>
      <c r="M6" s="78" t="s">
        <v>73</v>
      </c>
      <c r="N6" s="79">
        <v>0.23664860389388401</v>
      </c>
      <c r="O6" s="79">
        <v>0.68959095665446002</v>
      </c>
      <c r="P6" s="164">
        <v>2.1494426255041901E-2</v>
      </c>
      <c r="Q6" s="82">
        <f t="shared" si="0"/>
        <v>9.5344335407500855E-2</v>
      </c>
      <c r="R6" s="89">
        <f t="shared" ref="R6:R57" si="2">IF(ISNUMBER(R5),R5+Q6,Q6)</f>
        <v>0.47203929945048168</v>
      </c>
      <c r="S6" s="91" t="s">
        <v>364</v>
      </c>
      <c r="U6" s="21"/>
      <c r="V6" s="21"/>
      <c r="W6" s="21"/>
      <c r="X6" s="21"/>
      <c r="Y6" s="21"/>
    </row>
    <row r="7" spans="2:25" x14ac:dyDescent="0.2">
      <c r="B7" s="78" t="s">
        <v>73</v>
      </c>
      <c r="C7" s="79">
        <v>0.68959095665446002</v>
      </c>
      <c r="D7" s="82">
        <f t="shared" ref="D7:D58" si="3">IF(ISNUMBER(C7),C7/VLOOKUP("National Total",B$5:C$58,2,0),"0")</f>
        <v>7.3540924740010519E-2</v>
      </c>
      <c r="E7" s="82">
        <f t="shared" si="1"/>
        <v>0.53307517486773703</v>
      </c>
      <c r="F7" s="83" t="s">
        <v>364</v>
      </c>
      <c r="H7" s="21"/>
      <c r="I7" s="21"/>
      <c r="J7" s="21"/>
      <c r="M7" s="78" t="s">
        <v>63</v>
      </c>
      <c r="N7" s="79">
        <v>0.46840110867997198</v>
      </c>
      <c r="O7" s="79">
        <v>0.683652913518903</v>
      </c>
      <c r="P7" s="164">
        <v>1.8601641959698899E-2</v>
      </c>
      <c r="Q7" s="82">
        <f t="shared" si="0"/>
        <v>8.2512609040669455E-2</v>
      </c>
      <c r="R7" s="89">
        <f t="shared" si="2"/>
        <v>0.5545519084911511</v>
      </c>
      <c r="S7" s="91" t="s">
        <v>364</v>
      </c>
      <c r="U7" s="21"/>
      <c r="V7" s="21"/>
      <c r="W7" s="21"/>
      <c r="X7" s="21"/>
      <c r="Y7" s="21"/>
    </row>
    <row r="8" spans="2:25" x14ac:dyDescent="0.2">
      <c r="B8" s="78" t="s">
        <v>63</v>
      </c>
      <c r="C8" s="79">
        <v>0.683652913518903</v>
      </c>
      <c r="D8" s="82">
        <f t="shared" si="3"/>
        <v>7.2907666459690948E-2</v>
      </c>
      <c r="E8" s="82">
        <f t="shared" si="1"/>
        <v>0.60598284132742797</v>
      </c>
      <c r="F8" s="83" t="s">
        <v>364</v>
      </c>
      <c r="H8" s="21"/>
      <c r="I8" s="21"/>
      <c r="J8" s="21"/>
      <c r="M8" s="78" t="s">
        <v>98</v>
      </c>
      <c r="N8" s="79">
        <v>0.209333936106088</v>
      </c>
      <c r="O8" s="79">
        <v>0.43851114483539999</v>
      </c>
      <c r="P8" s="164">
        <v>1.29867402037082E-2</v>
      </c>
      <c r="Q8" s="82">
        <f t="shared" si="0"/>
        <v>5.7606195166153173E-2</v>
      </c>
      <c r="R8" s="89">
        <f t="shared" si="2"/>
        <v>0.61215810365730428</v>
      </c>
      <c r="S8" s="91" t="s">
        <v>364</v>
      </c>
      <c r="U8" s="21"/>
      <c r="V8" s="21"/>
      <c r="W8" s="21"/>
      <c r="X8" s="21"/>
      <c r="Y8" s="21"/>
    </row>
    <row r="9" spans="2:25" x14ac:dyDescent="0.2">
      <c r="B9" s="78" t="s">
        <v>98</v>
      </c>
      <c r="C9" s="79">
        <v>0.43851114483539999</v>
      </c>
      <c r="D9" s="82">
        <f t="shared" si="3"/>
        <v>4.676470128965899E-2</v>
      </c>
      <c r="E9" s="82">
        <f t="shared" si="1"/>
        <v>0.65274754261708701</v>
      </c>
      <c r="F9" s="83" t="s">
        <v>364</v>
      </c>
      <c r="H9" s="21"/>
      <c r="I9" s="21"/>
      <c r="J9" s="21"/>
      <c r="M9" s="78" t="s">
        <v>65</v>
      </c>
      <c r="N9" s="79">
        <v>0.27528694795716702</v>
      </c>
      <c r="O9" s="79">
        <v>0.40902302000692098</v>
      </c>
      <c r="P9" s="164">
        <v>1.1186549000751399E-2</v>
      </c>
      <c r="Q9" s="82">
        <f t="shared" si="0"/>
        <v>4.9620960677184904E-2</v>
      </c>
      <c r="R9" s="89">
        <f t="shared" si="2"/>
        <v>0.66177906433448919</v>
      </c>
      <c r="S9" s="91" t="s">
        <v>364</v>
      </c>
      <c r="U9" s="21"/>
      <c r="V9" s="21"/>
      <c r="W9" s="21"/>
      <c r="X9" s="21"/>
      <c r="Y9" s="21"/>
    </row>
    <row r="10" spans="2:25" x14ac:dyDescent="0.2">
      <c r="B10" s="78" t="s">
        <v>65</v>
      </c>
      <c r="C10" s="79">
        <v>0.40902302000692098</v>
      </c>
      <c r="D10" s="82">
        <f t="shared" si="3"/>
        <v>4.3619961719325785E-2</v>
      </c>
      <c r="E10" s="82">
        <f t="shared" si="1"/>
        <v>0.69636750433641281</v>
      </c>
      <c r="F10" s="83" t="s">
        <v>364</v>
      </c>
      <c r="H10" s="21"/>
      <c r="I10" s="21"/>
      <c r="J10" s="21"/>
      <c r="M10" s="78" t="s">
        <v>74</v>
      </c>
      <c r="N10" s="79">
        <v>0.11084810907406201</v>
      </c>
      <c r="O10" s="79">
        <v>0.31931469716703798</v>
      </c>
      <c r="P10" s="164">
        <v>9.9382948592854504E-3</v>
      </c>
      <c r="Q10" s="82">
        <f t="shared" si="0"/>
        <v>4.4083992156807923E-2</v>
      </c>
      <c r="R10" s="89">
        <f t="shared" si="2"/>
        <v>0.7058630564912971</v>
      </c>
      <c r="S10" s="91" t="s">
        <v>364</v>
      </c>
      <c r="U10" s="21"/>
      <c r="V10" s="21"/>
      <c r="W10" s="21"/>
      <c r="X10" s="21"/>
      <c r="Y10" s="21"/>
    </row>
    <row r="11" spans="2:25" x14ac:dyDescent="0.2">
      <c r="B11" s="78" t="s">
        <v>141</v>
      </c>
      <c r="C11" s="79">
        <v>0.404532734495053</v>
      </c>
      <c r="D11" s="82">
        <f t="shared" si="3"/>
        <v>4.3141098495116034E-2</v>
      </c>
      <c r="E11" s="82">
        <f t="shared" si="1"/>
        <v>0.73950860283152886</v>
      </c>
      <c r="F11" s="83" t="s">
        <v>364</v>
      </c>
      <c r="H11" s="21"/>
      <c r="I11" s="21"/>
      <c r="J11" s="21"/>
      <c r="M11" s="78" t="s">
        <v>141</v>
      </c>
      <c r="N11" s="79">
        <v>0.39157965442155501</v>
      </c>
      <c r="O11" s="79">
        <v>0.404532734495053</v>
      </c>
      <c r="P11" s="164">
        <v>9.6818697579973204E-3</v>
      </c>
      <c r="Q11" s="82">
        <f>IF(ISNUMBER(P11/SUM(P$5:P$58)),(P11/SUM(P$5:P$58)),"NA")</f>
        <v>4.2946549334467739E-2</v>
      </c>
      <c r="R11" s="89">
        <f t="shared" si="2"/>
        <v>0.74880960582576483</v>
      </c>
      <c r="S11" s="91" t="s">
        <v>364</v>
      </c>
      <c r="U11" s="21"/>
      <c r="V11" s="21"/>
      <c r="W11" s="21"/>
      <c r="X11" s="21"/>
      <c r="Y11" s="21"/>
    </row>
    <row r="12" spans="2:25" x14ac:dyDescent="0.2">
      <c r="B12" s="78" t="s">
        <v>74</v>
      </c>
      <c r="C12" s="79">
        <v>0.31931469716703798</v>
      </c>
      <c r="D12" s="82">
        <f t="shared" si="3"/>
        <v>3.405308304312217E-2</v>
      </c>
      <c r="E12" s="82">
        <f t="shared" si="1"/>
        <v>0.77356168587465102</v>
      </c>
      <c r="F12" s="83" t="s">
        <v>364</v>
      </c>
      <c r="H12" s="21"/>
      <c r="I12" s="21"/>
      <c r="J12" s="21"/>
      <c r="M12" s="78" t="s">
        <v>85</v>
      </c>
      <c r="N12" s="79">
        <v>0.87346336895999999</v>
      </c>
      <c r="O12" s="79">
        <v>6.8367536880852994E-2</v>
      </c>
      <c r="P12" s="164">
        <v>7.7134867025696599E-3</v>
      </c>
      <c r="Q12" s="82">
        <f t="shared" ref="Q12:Q57" si="4">IF(ISNUMBER(P12/SUM(P$5:P$58)),(P12/SUM(P$5:P$58)),"NA")</f>
        <v>3.4215254438744999E-2</v>
      </c>
      <c r="R12" s="89">
        <f t="shared" si="2"/>
        <v>0.78302486026450979</v>
      </c>
      <c r="S12" s="91" t="s">
        <v>364</v>
      </c>
      <c r="U12" s="21"/>
      <c r="V12" s="21"/>
      <c r="W12" s="21"/>
      <c r="X12" s="21"/>
      <c r="Y12" s="21"/>
    </row>
    <row r="13" spans="2:25" x14ac:dyDescent="0.2">
      <c r="B13" s="78" t="s">
        <v>140</v>
      </c>
      <c r="C13" s="79">
        <v>0.28000089364838399</v>
      </c>
      <c r="D13" s="82">
        <f t="shared" si="3"/>
        <v>2.9860491133513356E-2</v>
      </c>
      <c r="E13" s="82">
        <f t="shared" si="1"/>
        <v>0.80342217700816443</v>
      </c>
      <c r="F13" s="83" t="s">
        <v>364</v>
      </c>
      <c r="H13" s="21"/>
      <c r="I13" s="21"/>
      <c r="J13" s="21"/>
      <c r="M13" s="78" t="s">
        <v>140</v>
      </c>
      <c r="N13" s="79">
        <v>0.21750281810407099</v>
      </c>
      <c r="O13" s="79">
        <v>0.28000089364838399</v>
      </c>
      <c r="P13" s="164">
        <v>7.32139036078777E-3</v>
      </c>
      <c r="Q13" s="82">
        <f t="shared" si="4"/>
        <v>3.2476005171082525E-2</v>
      </c>
      <c r="R13" s="89">
        <f t="shared" si="2"/>
        <v>0.8155008654355923</v>
      </c>
      <c r="S13" s="91" t="s">
        <v>364</v>
      </c>
      <c r="U13" s="21"/>
      <c r="V13" s="21"/>
      <c r="W13" s="21"/>
      <c r="X13" s="21"/>
      <c r="Y13" s="21"/>
    </row>
    <row r="14" spans="2:25" x14ac:dyDescent="0.2">
      <c r="B14" s="78" t="s">
        <v>180</v>
      </c>
      <c r="C14" s="79">
        <v>0.23594923000000001</v>
      </c>
      <c r="D14" s="82">
        <f t="shared" si="3"/>
        <v>2.5162633585098085E-2</v>
      </c>
      <c r="E14" s="82">
        <f t="shared" si="1"/>
        <v>0.8285848105932625</v>
      </c>
      <c r="F14" s="83" t="s">
        <v>381</v>
      </c>
      <c r="H14" s="21"/>
      <c r="I14" s="21"/>
      <c r="J14" s="21"/>
      <c r="M14" s="78" t="s">
        <v>69</v>
      </c>
      <c r="N14" s="79">
        <v>0.79248805372884001</v>
      </c>
      <c r="O14" s="79">
        <v>8.2371407074798994E-2</v>
      </c>
      <c r="P14" s="164">
        <v>6.2834952861315404E-3</v>
      </c>
      <c r="Q14" s="82">
        <f t="shared" si="4"/>
        <v>2.7872141130161478E-2</v>
      </c>
      <c r="R14" s="89">
        <f t="shared" si="2"/>
        <v>0.84337300656575376</v>
      </c>
      <c r="S14" s="91" t="s">
        <v>381</v>
      </c>
      <c r="U14" s="21"/>
      <c r="V14" s="21"/>
      <c r="W14" s="21"/>
      <c r="X14" s="21"/>
      <c r="Y14" s="21"/>
    </row>
    <row r="15" spans="2:25" x14ac:dyDescent="0.2">
      <c r="B15" s="78" t="s">
        <v>55</v>
      </c>
      <c r="C15" s="79">
        <v>0.20856297625613501</v>
      </c>
      <c r="D15" s="82">
        <f t="shared" si="3"/>
        <v>2.2242046523951939E-2</v>
      </c>
      <c r="E15" s="82">
        <f t="shared" si="1"/>
        <v>0.8508268571172144</v>
      </c>
      <c r="F15" s="83" t="s">
        <v>381</v>
      </c>
      <c r="H15" s="21"/>
      <c r="I15" s="21"/>
      <c r="J15" s="21"/>
      <c r="M15" s="78" t="s">
        <v>124</v>
      </c>
      <c r="N15" s="79">
        <v>0.22</v>
      </c>
      <c r="O15" s="79">
        <v>0.2</v>
      </c>
      <c r="P15" s="164">
        <v>4.4808891154745701E-3</v>
      </c>
      <c r="Q15" s="82">
        <f t="shared" si="4"/>
        <v>1.9876194399439408E-2</v>
      </c>
      <c r="R15" s="89">
        <f t="shared" si="2"/>
        <v>0.8632492009651932</v>
      </c>
      <c r="S15" s="91" t="s">
        <v>381</v>
      </c>
      <c r="U15" s="21"/>
      <c r="V15" s="21"/>
      <c r="W15" s="21"/>
      <c r="X15" s="21"/>
      <c r="Y15" s="21"/>
    </row>
    <row r="16" spans="2:25" x14ac:dyDescent="0.2">
      <c r="B16" s="78" t="s">
        <v>124</v>
      </c>
      <c r="C16" s="79">
        <v>0.2</v>
      </c>
      <c r="D16" s="82">
        <f t="shared" si="3"/>
        <v>2.1328854165023624E-2</v>
      </c>
      <c r="E16" s="82">
        <f t="shared" si="1"/>
        <v>0.87215571128223801</v>
      </c>
      <c r="F16" s="83" t="s">
        <v>381</v>
      </c>
      <c r="H16" s="21"/>
      <c r="I16" s="21"/>
      <c r="J16" s="21"/>
      <c r="M16" s="78" t="s">
        <v>180</v>
      </c>
      <c r="N16" s="79">
        <v>0.35940761999999998</v>
      </c>
      <c r="O16" s="79">
        <v>0.23594923000000001</v>
      </c>
      <c r="P16" s="164">
        <v>4.1297196774241303E-3</v>
      </c>
      <c r="Q16" s="82">
        <f t="shared" si="4"/>
        <v>1.8318487471649658E-2</v>
      </c>
      <c r="R16" s="89">
        <f t="shared" si="2"/>
        <v>0.88156768843684286</v>
      </c>
      <c r="S16" s="91" t="s">
        <v>381</v>
      </c>
      <c r="U16" s="21"/>
      <c r="V16" s="21"/>
      <c r="W16" s="21"/>
      <c r="X16" s="21"/>
      <c r="Y16" s="21"/>
    </row>
    <row r="17" spans="2:25" x14ac:dyDescent="0.2">
      <c r="B17" s="78" t="s">
        <v>68</v>
      </c>
      <c r="C17" s="79">
        <v>0.131236108772947</v>
      </c>
      <c r="D17" s="82">
        <f t="shared" si="3"/>
        <v>1.399557912601682E-2</v>
      </c>
      <c r="E17" s="82">
        <f t="shared" si="1"/>
        <v>0.8861512904082548</v>
      </c>
      <c r="F17" s="83" t="s">
        <v>381</v>
      </c>
      <c r="H17" s="21"/>
      <c r="I17" s="21"/>
      <c r="J17" s="21"/>
      <c r="M17" s="78" t="s">
        <v>70</v>
      </c>
      <c r="N17" s="79">
        <v>0.53476039065814895</v>
      </c>
      <c r="O17" s="79">
        <v>9.03998544286643E-2</v>
      </c>
      <c r="P17" s="164">
        <v>3.0164077432204301E-3</v>
      </c>
      <c r="Q17" s="82">
        <f t="shared" si="4"/>
        <v>1.3380091572713197E-2</v>
      </c>
      <c r="R17" s="89">
        <f t="shared" si="2"/>
        <v>0.8949477800095561</v>
      </c>
      <c r="S17" s="91" t="s">
        <v>381</v>
      </c>
      <c r="U17" s="21"/>
      <c r="V17" s="21"/>
      <c r="W17" s="21"/>
      <c r="X17" s="21"/>
      <c r="Y17" s="21"/>
    </row>
    <row r="18" spans="2:25" x14ac:dyDescent="0.2">
      <c r="B18" s="78" t="s">
        <v>80</v>
      </c>
      <c r="C18" s="79">
        <v>0.127587117325619</v>
      </c>
      <c r="D18" s="82">
        <f t="shared" si="3"/>
        <v>1.3606435093869431E-2</v>
      </c>
      <c r="E18" s="82">
        <f t="shared" si="1"/>
        <v>0.89975772550212418</v>
      </c>
      <c r="F18" s="83" t="s">
        <v>381</v>
      </c>
      <c r="H18" s="21"/>
      <c r="I18" s="21"/>
      <c r="J18" s="21"/>
      <c r="M18" s="78" t="s">
        <v>62</v>
      </c>
      <c r="N18" s="79">
        <v>0.43134351426288697</v>
      </c>
      <c r="O18" s="79">
        <v>6.3632254564070997E-2</v>
      </c>
      <c r="P18" s="164">
        <v>2.7593910461996499E-3</v>
      </c>
      <c r="Q18" s="82">
        <f t="shared" si="4"/>
        <v>1.2240024567652795E-2</v>
      </c>
      <c r="R18" s="89">
        <f t="shared" si="2"/>
        <v>0.90718780457720893</v>
      </c>
      <c r="S18" s="91" t="s">
        <v>381</v>
      </c>
      <c r="U18" s="21"/>
      <c r="V18" s="21"/>
      <c r="W18" s="21"/>
      <c r="X18" s="21"/>
      <c r="Y18" s="21"/>
    </row>
    <row r="19" spans="2:25" x14ac:dyDescent="0.2">
      <c r="B19" s="78" t="s">
        <v>70</v>
      </c>
      <c r="C19" s="79">
        <v>9.03998544286643E-2</v>
      </c>
      <c r="D19" s="82">
        <f t="shared" si="3"/>
        <v>9.6406265582417282E-3</v>
      </c>
      <c r="E19" s="82">
        <f t="shared" si="1"/>
        <v>0.9093983520603659</v>
      </c>
      <c r="F19" s="83" t="s">
        <v>381</v>
      </c>
      <c r="H19" s="21"/>
      <c r="I19" s="21"/>
      <c r="J19" s="21"/>
      <c r="M19" s="78" t="s">
        <v>102</v>
      </c>
      <c r="N19" s="79">
        <v>5.2214396150558902E-2</v>
      </c>
      <c r="O19" s="79">
        <v>9.0111359293275198E-2</v>
      </c>
      <c r="P19" s="164">
        <v>2.5621721213071602E-3</v>
      </c>
      <c r="Q19" s="82">
        <f t="shared" si="4"/>
        <v>1.1365206738112194E-2</v>
      </c>
      <c r="R19" s="89">
        <f t="shared" si="2"/>
        <v>0.91855301131532108</v>
      </c>
      <c r="S19" s="91" t="s">
        <v>381</v>
      </c>
      <c r="U19" s="21"/>
      <c r="V19" s="21"/>
      <c r="W19" s="21"/>
      <c r="X19" s="21"/>
      <c r="Y19" s="21"/>
    </row>
    <row r="20" spans="2:25" x14ac:dyDescent="0.2">
      <c r="B20" s="78" t="s">
        <v>102</v>
      </c>
      <c r="C20" s="79">
        <v>9.0111359293275198E-2</v>
      </c>
      <c r="D20" s="82">
        <f t="shared" si="3"/>
        <v>9.6098602048915634E-3</v>
      </c>
      <c r="E20" s="82">
        <f t="shared" si="1"/>
        <v>0.91900821226525742</v>
      </c>
      <c r="F20" s="83" t="s">
        <v>381</v>
      </c>
      <c r="H20" s="21"/>
      <c r="I20" s="21"/>
      <c r="J20" s="21"/>
      <c r="M20" s="78" t="s">
        <v>131</v>
      </c>
      <c r="N20" s="79">
        <v>1.2E-2</v>
      </c>
      <c r="O20" s="79">
        <v>5.8380000000000001E-2</v>
      </c>
      <c r="P20" s="164">
        <v>1.9127464634038399E-3</v>
      </c>
      <c r="Q20" s="82">
        <f t="shared" si="4"/>
        <v>8.4845037588992984E-3</v>
      </c>
      <c r="R20" s="89">
        <f t="shared" si="2"/>
        <v>0.92703751507422039</v>
      </c>
      <c r="S20" s="91" t="s">
        <v>381</v>
      </c>
      <c r="U20" s="21"/>
      <c r="V20" s="21"/>
      <c r="W20" s="21"/>
      <c r="X20" s="21"/>
      <c r="Y20" s="21"/>
    </row>
    <row r="21" spans="2:25" x14ac:dyDescent="0.2">
      <c r="B21" s="78" t="s">
        <v>386</v>
      </c>
      <c r="C21" s="79">
        <v>8.3815828494000003E-2</v>
      </c>
      <c r="D21" s="82">
        <f t="shared" si="3"/>
        <v>8.9384779133457881E-3</v>
      </c>
      <c r="E21" s="82">
        <f t="shared" si="1"/>
        <v>0.92794669017860321</v>
      </c>
      <c r="F21" s="83" t="s">
        <v>381</v>
      </c>
      <c r="H21" s="21"/>
      <c r="I21" s="21"/>
      <c r="J21" s="21"/>
      <c r="M21" s="78" t="s">
        <v>80</v>
      </c>
      <c r="N21" s="79">
        <v>0.53743149462150197</v>
      </c>
      <c r="O21" s="79">
        <v>0.127587117325619</v>
      </c>
      <c r="P21" s="164">
        <v>1.7404215058733101E-3</v>
      </c>
      <c r="Q21" s="82">
        <f t="shared" si="4"/>
        <v>7.7201098478955014E-3</v>
      </c>
      <c r="R21" s="89">
        <f t="shared" si="2"/>
        <v>0.93475762492211589</v>
      </c>
      <c r="S21" s="91" t="s">
        <v>381</v>
      </c>
      <c r="U21" s="21"/>
      <c r="V21" s="21"/>
      <c r="W21" s="21"/>
      <c r="X21" s="21"/>
      <c r="Y21" s="21"/>
    </row>
    <row r="22" spans="2:25" x14ac:dyDescent="0.2">
      <c r="B22" s="78" t="s">
        <v>69</v>
      </c>
      <c r="C22" s="79">
        <v>8.2371407074798994E-2</v>
      </c>
      <c r="D22" s="82">
        <f t="shared" si="3"/>
        <v>8.7844386443309136E-3</v>
      </c>
      <c r="E22" s="82">
        <f t="shared" si="1"/>
        <v>0.93673112882293408</v>
      </c>
      <c r="F22" s="83" t="s">
        <v>381</v>
      </c>
      <c r="H22" s="21"/>
      <c r="I22" s="21"/>
      <c r="J22" s="21"/>
      <c r="M22" s="147" t="s">
        <v>77</v>
      </c>
      <c r="N22" s="79">
        <v>9.45713352965179E-2</v>
      </c>
      <c r="O22" s="79">
        <v>7.7446816650523498E-2</v>
      </c>
      <c r="P22" s="164">
        <v>1.62651822186494E-3</v>
      </c>
      <c r="Q22" s="82">
        <f t="shared" si="4"/>
        <v>7.2148610552247756E-3</v>
      </c>
      <c r="R22" s="89">
        <f t="shared" si="2"/>
        <v>0.94197248597734062</v>
      </c>
      <c r="S22" s="91" t="s">
        <v>381</v>
      </c>
      <c r="U22" s="21"/>
      <c r="V22" s="21"/>
      <c r="W22" s="21"/>
      <c r="X22" s="21"/>
      <c r="Y22" s="21"/>
    </row>
    <row r="23" spans="2:25" x14ac:dyDescent="0.2">
      <c r="B23" s="78" t="s">
        <v>77</v>
      </c>
      <c r="C23" s="79">
        <v>7.7446816650523498E-2</v>
      </c>
      <c r="D23" s="82">
        <f t="shared" si="3"/>
        <v>8.2592592894216946E-3</v>
      </c>
      <c r="E23" s="82">
        <f t="shared" si="1"/>
        <v>0.94499038811235581</v>
      </c>
      <c r="F23" s="83" t="s">
        <v>381</v>
      </c>
      <c r="H23" s="21"/>
      <c r="I23" s="21"/>
      <c r="J23" s="21"/>
      <c r="M23" s="78" t="s">
        <v>58</v>
      </c>
      <c r="N23" s="79">
        <v>0.13260516695999999</v>
      </c>
      <c r="O23" s="79">
        <v>3.2657039999999999E-5</v>
      </c>
      <c r="P23" s="164">
        <v>1.5346499195292001E-3</v>
      </c>
      <c r="Q23" s="82">
        <f t="shared" si="4"/>
        <v>6.8073543775733136E-3</v>
      </c>
      <c r="R23" s="89">
        <f t="shared" si="2"/>
        <v>0.94877984035491392</v>
      </c>
      <c r="S23" s="91" t="s">
        <v>381</v>
      </c>
      <c r="U23" s="21"/>
      <c r="V23" s="21"/>
      <c r="W23" s="21"/>
      <c r="X23" s="21"/>
      <c r="Y23" s="21"/>
    </row>
    <row r="24" spans="2:25" x14ac:dyDescent="0.2">
      <c r="B24" s="78" t="s">
        <v>85</v>
      </c>
      <c r="C24" s="79">
        <v>6.8367536880852994E-2</v>
      </c>
      <c r="D24" s="82">
        <f t="shared" si="3"/>
        <v>7.2910061187679374E-3</v>
      </c>
      <c r="E24" s="82">
        <f t="shared" si="1"/>
        <v>0.95228139423112379</v>
      </c>
      <c r="F24" s="83" t="s">
        <v>381</v>
      </c>
      <c r="H24" s="21"/>
      <c r="I24" s="21"/>
      <c r="J24" s="21"/>
      <c r="M24" s="78" t="s">
        <v>59</v>
      </c>
      <c r="N24" s="79">
        <v>0.16917657037514799</v>
      </c>
      <c r="O24" s="79">
        <v>1.8155062280621699E-2</v>
      </c>
      <c r="P24" s="164">
        <v>1.3213099616593399E-3</v>
      </c>
      <c r="Q24" s="82">
        <f t="shared" si="4"/>
        <v>5.8610273503890099E-3</v>
      </c>
      <c r="R24" s="89">
        <f t="shared" si="2"/>
        <v>0.95464086770530288</v>
      </c>
      <c r="S24" s="91" t="s">
        <v>381</v>
      </c>
      <c r="U24" s="21"/>
      <c r="V24" s="21"/>
      <c r="W24" s="21"/>
      <c r="X24" s="21"/>
      <c r="Y24" s="21"/>
    </row>
    <row r="25" spans="2:25" x14ac:dyDescent="0.2">
      <c r="B25" s="78" t="s">
        <v>62</v>
      </c>
      <c r="C25" s="79">
        <v>6.3632254564070997E-2</v>
      </c>
      <c r="D25" s="82">
        <f t="shared" si="3"/>
        <v>6.7860153889436449E-3</v>
      </c>
      <c r="E25" s="82">
        <f t="shared" si="1"/>
        <v>0.95906740962006742</v>
      </c>
      <c r="F25" s="83" t="s">
        <v>381</v>
      </c>
      <c r="H25" s="21"/>
      <c r="I25" s="21"/>
      <c r="J25" s="21"/>
      <c r="M25" s="78" t="s">
        <v>75</v>
      </c>
      <c r="N25" s="79">
        <v>5.7480665119876297E-2</v>
      </c>
      <c r="O25" s="79">
        <v>5.32547175908707E-2</v>
      </c>
      <c r="P25" s="164">
        <v>1.20587681799554E-3</v>
      </c>
      <c r="Q25" s="82">
        <f t="shared" si="4"/>
        <v>5.3489924518514446E-3</v>
      </c>
      <c r="R25" s="89">
        <f t="shared" si="2"/>
        <v>0.95998986015715437</v>
      </c>
      <c r="S25" s="91" t="s">
        <v>381</v>
      </c>
      <c r="U25" s="21"/>
      <c r="V25" s="21"/>
      <c r="W25" s="21"/>
      <c r="X25" s="21"/>
      <c r="Y25" s="21"/>
    </row>
    <row r="26" spans="2:25" x14ac:dyDescent="0.2">
      <c r="B26" s="78" t="s">
        <v>131</v>
      </c>
      <c r="C26" s="79">
        <v>5.8380000000000001E-2</v>
      </c>
      <c r="D26" s="82">
        <f t="shared" si="3"/>
        <v>6.2258925307703957E-3</v>
      </c>
      <c r="E26" s="82">
        <f t="shared" si="1"/>
        <v>0.96529330215083786</v>
      </c>
      <c r="F26" s="83" t="s">
        <v>381</v>
      </c>
      <c r="H26" s="21"/>
      <c r="I26" s="21"/>
      <c r="J26" s="21"/>
      <c r="M26" s="78" t="s">
        <v>101</v>
      </c>
      <c r="N26" s="79">
        <v>0.14341165882352899</v>
      </c>
      <c r="O26" s="79">
        <v>1.3806331999999999E-2</v>
      </c>
      <c r="P26" s="164">
        <v>1.17574094378647E-3</v>
      </c>
      <c r="Q26" s="82">
        <f t="shared" si="4"/>
        <v>5.2153166391409817E-3</v>
      </c>
      <c r="R26" s="89">
        <f t="shared" si="2"/>
        <v>0.96520517679629536</v>
      </c>
      <c r="S26" s="91" t="s">
        <v>381</v>
      </c>
      <c r="U26" s="21"/>
      <c r="V26" s="21"/>
      <c r="W26" s="21"/>
      <c r="X26" s="21"/>
      <c r="Y26" s="21"/>
    </row>
    <row r="27" spans="2:25" x14ac:dyDescent="0.2">
      <c r="B27" s="78" t="s">
        <v>75</v>
      </c>
      <c r="C27" s="79">
        <v>5.32547175908707E-2</v>
      </c>
      <c r="D27" s="82">
        <f t="shared" si="3"/>
        <v>5.679310525475996E-3</v>
      </c>
      <c r="E27" s="82">
        <f t="shared" si="1"/>
        <v>0.97097261267631385</v>
      </c>
      <c r="F27" s="83" t="s">
        <v>381</v>
      </c>
      <c r="H27" s="21"/>
      <c r="I27" s="21"/>
      <c r="J27" s="21"/>
      <c r="M27" s="78" t="s">
        <v>60</v>
      </c>
      <c r="N27" s="79">
        <v>0.1119780912243</v>
      </c>
      <c r="O27" s="79">
        <v>7.7238237251336696E-3</v>
      </c>
      <c r="P27" s="164">
        <v>1.0254515692386299E-3</v>
      </c>
      <c r="Q27" s="82">
        <f t="shared" si="4"/>
        <v>4.54866751042969E-3</v>
      </c>
      <c r="R27" s="89">
        <f t="shared" si="2"/>
        <v>0.96975384430672507</v>
      </c>
      <c r="S27" s="91" t="s">
        <v>381</v>
      </c>
      <c r="U27" s="21"/>
      <c r="V27" s="21"/>
      <c r="W27" s="21"/>
      <c r="X27" s="21"/>
      <c r="Y27" s="21"/>
    </row>
    <row r="28" spans="2:25" x14ac:dyDescent="0.2">
      <c r="B28" s="78" t="s">
        <v>160</v>
      </c>
      <c r="C28" s="79">
        <v>4.2640734897422303E-2</v>
      </c>
      <c r="D28" s="82">
        <f t="shared" si="3"/>
        <v>4.5473900805827689E-3</v>
      </c>
      <c r="E28" s="82">
        <f t="shared" si="1"/>
        <v>0.97552000275689665</v>
      </c>
      <c r="F28" s="83" t="s">
        <v>381</v>
      </c>
      <c r="H28" s="21"/>
      <c r="I28" s="21"/>
      <c r="J28" s="21"/>
      <c r="M28" s="78" t="s">
        <v>160</v>
      </c>
      <c r="N28" s="79">
        <v>4.8302271856038199E-2</v>
      </c>
      <c r="O28" s="79">
        <v>4.2640734897422303E-2</v>
      </c>
      <c r="P28" s="164">
        <v>9.3915697570029499E-4</v>
      </c>
      <c r="Q28" s="82">
        <f t="shared" si="4"/>
        <v>4.1658845241546788E-3</v>
      </c>
      <c r="R28" s="89">
        <f t="shared" si="2"/>
        <v>0.97391972883087974</v>
      </c>
      <c r="S28" s="91" t="s">
        <v>381</v>
      </c>
      <c r="U28" s="21"/>
      <c r="V28" s="21"/>
      <c r="W28" s="21"/>
      <c r="X28" s="21"/>
      <c r="Y28" s="21"/>
    </row>
    <row r="29" spans="2:25" x14ac:dyDescent="0.2">
      <c r="B29" s="78" t="s">
        <v>150</v>
      </c>
      <c r="C29" s="79">
        <v>3.3256979999999998E-2</v>
      </c>
      <c r="D29" s="82">
        <f t="shared" si="3"/>
        <v>3.5466663819455364E-3</v>
      </c>
      <c r="E29" s="82">
        <f t="shared" ref="E29:E45" si="5">IF(D29=1,0,IF(ISNUMBER(D29+E28),D29+E28,0))</f>
        <v>0.97906666913884222</v>
      </c>
      <c r="F29" s="83" t="s">
        <v>381</v>
      </c>
      <c r="H29" s="21"/>
      <c r="I29" s="21"/>
      <c r="J29" s="21"/>
      <c r="M29" s="78" t="s">
        <v>150</v>
      </c>
      <c r="N29" s="79">
        <v>3.0188943999999999E-2</v>
      </c>
      <c r="O29" s="79">
        <v>3.3256979999999998E-2</v>
      </c>
      <c r="P29" s="164">
        <v>8.1915471814732503E-4</v>
      </c>
      <c r="Q29" s="82">
        <f t="shared" si="4"/>
        <v>3.6335820863957801E-3</v>
      </c>
      <c r="R29" s="89">
        <f t="shared" si="2"/>
        <v>0.97755331091727549</v>
      </c>
      <c r="S29" s="91" t="s">
        <v>381</v>
      </c>
      <c r="U29" s="21"/>
      <c r="V29" s="21"/>
      <c r="W29" s="21"/>
      <c r="X29" s="21"/>
      <c r="Y29" s="21"/>
    </row>
    <row r="30" spans="2:25" x14ac:dyDescent="0.2">
      <c r="B30" s="78" t="s">
        <v>149</v>
      </c>
      <c r="C30" s="79">
        <v>2.6800117066666702E-2</v>
      </c>
      <c r="D30" s="82">
        <f t="shared" si="3"/>
        <v>2.8580789426024735E-3</v>
      </c>
      <c r="E30" s="82">
        <f t="shared" si="5"/>
        <v>0.9819247480814447</v>
      </c>
      <c r="F30" s="83" t="s">
        <v>381</v>
      </c>
      <c r="H30" s="21"/>
      <c r="I30" s="21"/>
      <c r="J30" s="21"/>
      <c r="M30" s="78" t="s">
        <v>149</v>
      </c>
      <c r="N30" s="79">
        <v>1.6070260363636402E-2</v>
      </c>
      <c r="O30" s="79">
        <v>2.6800117066666702E-2</v>
      </c>
      <c r="P30" s="164">
        <v>7.5575127895254404E-4</v>
      </c>
      <c r="Q30" s="82">
        <f t="shared" si="4"/>
        <v>3.3523390003581482E-3</v>
      </c>
      <c r="R30" s="89">
        <f t="shared" si="2"/>
        <v>0.98090564991763363</v>
      </c>
      <c r="S30" s="91" t="s">
        <v>381</v>
      </c>
      <c r="U30" s="21"/>
      <c r="V30" s="21"/>
      <c r="W30" s="21"/>
      <c r="X30" s="21"/>
      <c r="Y30" s="21"/>
    </row>
    <row r="31" spans="2:25" x14ac:dyDescent="0.2">
      <c r="B31" s="78" t="s">
        <v>86</v>
      </c>
      <c r="C31" s="79">
        <v>2.0325025359256101E-2</v>
      </c>
      <c r="D31" s="82">
        <f t="shared" si="3"/>
        <v>2.1675475089399012E-3</v>
      </c>
      <c r="E31" s="82">
        <f t="shared" si="5"/>
        <v>0.98409229559038458</v>
      </c>
      <c r="F31" s="83" t="s">
        <v>381</v>
      </c>
      <c r="H31" s="21"/>
      <c r="I31" s="21"/>
      <c r="J31" s="21"/>
      <c r="M31" s="78" t="s">
        <v>386</v>
      </c>
      <c r="N31" s="79">
        <v>0.191268753677866</v>
      </c>
      <c r="O31" s="79">
        <v>8.3815828494000003E-2</v>
      </c>
      <c r="P31" s="164">
        <v>7.3042933921277603E-4</v>
      </c>
      <c r="Q31" s="82">
        <f t="shared" si="4"/>
        <v>3.2400166947022507E-3</v>
      </c>
      <c r="R31" s="89">
        <f t="shared" si="2"/>
        <v>0.98414566661233582</v>
      </c>
      <c r="S31" s="91" t="s">
        <v>381</v>
      </c>
      <c r="U31" s="21"/>
      <c r="V31" s="21"/>
      <c r="W31" s="21"/>
      <c r="X31" s="21"/>
      <c r="Y31" s="21"/>
    </row>
    <row r="32" spans="2:25" x14ac:dyDescent="0.2">
      <c r="B32" s="78" t="s">
        <v>59</v>
      </c>
      <c r="C32" s="79">
        <v>1.8155062280621699E-2</v>
      </c>
      <c r="D32" s="82">
        <f t="shared" si="3"/>
        <v>1.9361333787015068E-3</v>
      </c>
      <c r="E32" s="82">
        <f t="shared" si="5"/>
        <v>0.98602842896908605</v>
      </c>
      <c r="F32" s="83" t="s">
        <v>381</v>
      </c>
      <c r="H32" s="21"/>
      <c r="I32" s="21"/>
      <c r="J32" s="21"/>
      <c r="M32" s="78" t="s">
        <v>114</v>
      </c>
      <c r="N32" s="79">
        <v>4.23442095E-2</v>
      </c>
      <c r="O32" s="79">
        <v>8.9999999999999999E-8</v>
      </c>
      <c r="P32" s="164">
        <v>4.9041616294076096E-4</v>
      </c>
      <c r="Q32" s="82">
        <f t="shared" si="4"/>
        <v>2.1753734002420973E-3</v>
      </c>
      <c r="R32" s="89">
        <f t="shared" si="2"/>
        <v>0.98632104001257792</v>
      </c>
      <c r="S32" s="91" t="s">
        <v>381</v>
      </c>
      <c r="U32" s="21"/>
      <c r="V32" s="21"/>
      <c r="W32" s="21"/>
      <c r="X32" s="21"/>
      <c r="Y32" s="21"/>
    </row>
    <row r="33" spans="2:25" x14ac:dyDescent="0.2">
      <c r="B33" s="78" t="s">
        <v>84</v>
      </c>
      <c r="C33" s="79">
        <v>1.5708275139233702E-2</v>
      </c>
      <c r="D33" s="82">
        <f t="shared" si="3"/>
        <v>1.6751975481439087E-3</v>
      </c>
      <c r="E33" s="82">
        <f t="shared" si="5"/>
        <v>0.98770362651722998</v>
      </c>
      <c r="F33" s="83" t="s">
        <v>381</v>
      </c>
      <c r="H33" s="21"/>
      <c r="I33" s="21"/>
      <c r="J33" s="21"/>
      <c r="M33" s="78" t="s">
        <v>84</v>
      </c>
      <c r="N33" s="79">
        <v>1.4863394557440001E-2</v>
      </c>
      <c r="O33" s="79">
        <v>1.5708275139233702E-2</v>
      </c>
      <c r="P33" s="164">
        <v>3.7991328149398497E-4</v>
      </c>
      <c r="Q33" s="82">
        <f t="shared" si="4"/>
        <v>1.6852080119156537E-3</v>
      </c>
      <c r="R33" s="89">
        <f t="shared" si="2"/>
        <v>0.98800624802449355</v>
      </c>
      <c r="S33" s="91" t="s">
        <v>381</v>
      </c>
      <c r="U33" s="21"/>
      <c r="V33" s="21"/>
      <c r="W33" s="21"/>
      <c r="X33" s="21"/>
      <c r="Y33" s="21"/>
    </row>
    <row r="34" spans="2:25" x14ac:dyDescent="0.2">
      <c r="B34" s="78" t="s">
        <v>101</v>
      </c>
      <c r="C34" s="79">
        <v>1.3806331999999999E-2</v>
      </c>
      <c r="D34" s="82">
        <f t="shared" si="3"/>
        <v>1.4723662089094944E-3</v>
      </c>
      <c r="E34" s="82">
        <f t="shared" si="5"/>
        <v>0.98917599272613943</v>
      </c>
      <c r="F34" s="83" t="s">
        <v>381</v>
      </c>
      <c r="H34" s="21"/>
      <c r="I34" s="21"/>
      <c r="J34" s="21"/>
      <c r="M34" s="78" t="s">
        <v>86</v>
      </c>
      <c r="N34" s="79">
        <v>2.93014011416311E-2</v>
      </c>
      <c r="O34" s="79">
        <v>2.0325025359256101E-2</v>
      </c>
      <c r="P34" s="164">
        <v>3.7494883901911498E-4</v>
      </c>
      <c r="Q34" s="82">
        <f t="shared" si="4"/>
        <v>1.6631868859354141E-3</v>
      </c>
      <c r="R34" s="89">
        <f t="shared" si="2"/>
        <v>0.98966943491042891</v>
      </c>
      <c r="S34" s="91" t="s">
        <v>381</v>
      </c>
      <c r="U34" s="21"/>
      <c r="V34" s="21"/>
      <c r="W34" s="21"/>
      <c r="X34" s="21"/>
      <c r="Y34" s="21"/>
    </row>
    <row r="35" spans="2:25" x14ac:dyDescent="0.2">
      <c r="B35" s="78" t="s">
        <v>57</v>
      </c>
      <c r="C35" s="79">
        <v>1.3205255738558E-2</v>
      </c>
      <c r="D35" s="82">
        <f t="shared" si="3"/>
        <v>1.4082648692977245E-3</v>
      </c>
      <c r="E35" s="82">
        <f t="shared" si="5"/>
        <v>0.99058425759543711</v>
      </c>
      <c r="F35" s="83" t="s">
        <v>381</v>
      </c>
      <c r="H35" s="21"/>
      <c r="I35" s="21"/>
      <c r="J35" s="21"/>
      <c r="M35" s="78" t="s">
        <v>148</v>
      </c>
      <c r="N35" s="79">
        <v>5.6047500000000004E-3</v>
      </c>
      <c r="O35" s="79">
        <v>1.1595888E-2</v>
      </c>
      <c r="P35" s="164">
        <v>3.42617249733033E-4</v>
      </c>
      <c r="Q35" s="82">
        <f t="shared" si="4"/>
        <v>1.5197713857228101E-3</v>
      </c>
      <c r="R35" s="89">
        <f t="shared" si="2"/>
        <v>0.9911892062961517</v>
      </c>
      <c r="S35" s="91" t="s">
        <v>381</v>
      </c>
      <c r="U35" s="21"/>
      <c r="V35" s="21"/>
      <c r="W35" s="21"/>
      <c r="X35" s="21"/>
      <c r="Y35" s="21"/>
    </row>
    <row r="36" spans="2:25" x14ac:dyDescent="0.2">
      <c r="B36" s="78" t="s">
        <v>148</v>
      </c>
      <c r="C36" s="79">
        <v>1.1595888E-2</v>
      </c>
      <c r="D36" s="82">
        <f t="shared" si="3"/>
        <v>1.2366350203297373E-3</v>
      </c>
      <c r="E36" s="82">
        <f t="shared" si="5"/>
        <v>0.99182089261576689</v>
      </c>
      <c r="F36" s="83" t="s">
        <v>381</v>
      </c>
      <c r="H36" s="21"/>
      <c r="I36" s="21"/>
      <c r="J36" s="21"/>
      <c r="M36" s="78" t="s">
        <v>66</v>
      </c>
      <c r="N36" s="79">
        <v>7.3742487282867902E-3</v>
      </c>
      <c r="O36" s="79">
        <v>1.077991002E-2</v>
      </c>
      <c r="P36" s="164">
        <v>2.9344637082816602E-4</v>
      </c>
      <c r="Q36" s="82">
        <f t="shared" si="4"/>
        <v>1.3016606664619248E-3</v>
      </c>
      <c r="R36" s="89">
        <f t="shared" si="2"/>
        <v>0.99249086696261368</v>
      </c>
      <c r="S36" s="91" t="s">
        <v>381</v>
      </c>
      <c r="U36" s="21"/>
      <c r="V36" s="21"/>
      <c r="W36" s="21"/>
      <c r="X36" s="21"/>
      <c r="Y36" s="21"/>
    </row>
    <row r="37" spans="2:25" x14ac:dyDescent="0.2">
      <c r="B37" s="78" t="s">
        <v>66</v>
      </c>
      <c r="C37" s="79">
        <v>1.077991002E-2</v>
      </c>
      <c r="D37" s="82">
        <f t="shared" si="3"/>
        <v>1.1496156436432844E-3</v>
      </c>
      <c r="E37" s="82">
        <f t="shared" si="5"/>
        <v>0.99297050825941013</v>
      </c>
      <c r="F37" s="83" t="s">
        <v>381</v>
      </c>
      <c r="H37" s="21"/>
      <c r="I37" s="21"/>
      <c r="J37" s="21"/>
      <c r="M37" s="78" t="s">
        <v>151</v>
      </c>
      <c r="N37" s="79">
        <v>6.6378799999999996E-3</v>
      </c>
      <c r="O37" s="79">
        <v>8.5554299999999993E-3</v>
      </c>
      <c r="P37" s="164">
        <v>2.2379688836640199E-4</v>
      </c>
      <c r="Q37" s="82">
        <f t="shared" si="4"/>
        <v>9.9271156784452928E-4</v>
      </c>
      <c r="R37" s="89">
        <f t="shared" si="2"/>
        <v>0.99348357853045821</v>
      </c>
      <c r="S37" s="91" t="s">
        <v>381</v>
      </c>
      <c r="U37" s="21"/>
      <c r="V37" s="21"/>
      <c r="W37" s="21"/>
      <c r="X37" s="21"/>
      <c r="Y37" s="21"/>
    </row>
    <row r="38" spans="2:25" x14ac:dyDescent="0.2">
      <c r="B38" s="78" t="s">
        <v>151</v>
      </c>
      <c r="C38" s="79">
        <v>8.5554299999999993E-3</v>
      </c>
      <c r="D38" s="82">
        <f t="shared" si="3"/>
        <v>9.1238759394534014E-4</v>
      </c>
      <c r="E38" s="82">
        <f t="shared" si="5"/>
        <v>0.99388289585335543</v>
      </c>
      <c r="F38" s="83" t="s">
        <v>381</v>
      </c>
      <c r="H38" s="21"/>
      <c r="I38" s="21"/>
      <c r="J38" s="21"/>
      <c r="M38" s="78" t="s">
        <v>143</v>
      </c>
      <c r="N38" s="79">
        <v>6.5094000000000003E-3</v>
      </c>
      <c r="O38" s="79">
        <v>8.0493000000000006E-3</v>
      </c>
      <c r="P38" s="164">
        <v>2.0749729863276899E-4</v>
      </c>
      <c r="Q38" s="82">
        <f t="shared" si="4"/>
        <v>9.2041033346272638E-4</v>
      </c>
      <c r="R38" s="89">
        <f t="shared" si="2"/>
        <v>0.9944039888639209</v>
      </c>
      <c r="S38" s="91" t="s">
        <v>381</v>
      </c>
      <c r="U38" s="21"/>
      <c r="V38" s="21"/>
      <c r="W38" s="21"/>
      <c r="X38" s="21"/>
      <c r="Y38" s="21"/>
    </row>
    <row r="39" spans="2:25" x14ac:dyDescent="0.2">
      <c r="B39" s="78" t="s">
        <v>142</v>
      </c>
      <c r="C39" s="79">
        <v>8.3119242667786097E-3</v>
      </c>
      <c r="D39" s="82">
        <f t="shared" si="3"/>
        <v>8.864191025842093E-4</v>
      </c>
      <c r="E39" s="82">
        <f t="shared" si="5"/>
        <v>0.99476931495593968</v>
      </c>
      <c r="F39" s="83" t="s">
        <v>381</v>
      </c>
      <c r="H39" s="21"/>
      <c r="I39" s="21"/>
      <c r="J39" s="21"/>
      <c r="M39" s="78" t="s">
        <v>161</v>
      </c>
      <c r="N39" s="79">
        <v>7.8600000000000007E-3</v>
      </c>
      <c r="O39" s="79">
        <v>8.0624000000000008E-3</v>
      </c>
      <c r="P39" s="164">
        <v>1.9231540113437401E-4</v>
      </c>
      <c r="Q39" s="82">
        <f t="shared" si="4"/>
        <v>8.5306692498864664E-4</v>
      </c>
      <c r="R39" s="89">
        <f t="shared" si="2"/>
        <v>0.99525705578890955</v>
      </c>
      <c r="S39" s="91" t="s">
        <v>381</v>
      </c>
      <c r="U39" s="21"/>
      <c r="V39" s="21"/>
      <c r="W39" s="21"/>
      <c r="X39" s="21"/>
      <c r="Y39" s="21"/>
    </row>
    <row r="40" spans="2:25" x14ac:dyDescent="0.2">
      <c r="B40" s="78" t="s">
        <v>161</v>
      </c>
      <c r="C40" s="79">
        <v>8.0624000000000008E-3</v>
      </c>
      <c r="D40" s="82">
        <f t="shared" si="3"/>
        <v>8.5980876910043231E-4</v>
      </c>
      <c r="E40" s="82">
        <f t="shared" si="5"/>
        <v>0.99562912372504009</v>
      </c>
      <c r="F40" s="83" t="s">
        <v>381</v>
      </c>
      <c r="H40" s="21"/>
      <c r="I40" s="21"/>
      <c r="J40" s="21"/>
      <c r="M40" s="78" t="s">
        <v>146</v>
      </c>
      <c r="N40" s="79">
        <v>4.2529315068493096E-3</v>
      </c>
      <c r="O40" s="79">
        <v>5.7235068493150703E-3</v>
      </c>
      <c r="P40" s="164">
        <v>1.51892621380182E-4</v>
      </c>
      <c r="Q40" s="82">
        <f t="shared" si="4"/>
        <v>6.7376076323040132E-4</v>
      </c>
      <c r="R40" s="89">
        <f t="shared" si="2"/>
        <v>0.99593081655214</v>
      </c>
      <c r="S40" s="91" t="s">
        <v>381</v>
      </c>
      <c r="U40" s="21"/>
      <c r="V40" s="21"/>
      <c r="W40" s="21"/>
      <c r="X40" s="21"/>
      <c r="Y40" s="21"/>
    </row>
    <row r="41" spans="2:25" x14ac:dyDescent="0.2">
      <c r="B41" s="78" t="s">
        <v>143</v>
      </c>
      <c r="C41" s="79">
        <v>8.0493000000000006E-3</v>
      </c>
      <c r="D41" s="82">
        <f t="shared" si="3"/>
        <v>8.5841172915262327E-4</v>
      </c>
      <c r="E41" s="82">
        <f t="shared" si="5"/>
        <v>0.99648753545419266</v>
      </c>
      <c r="F41" s="83" t="s">
        <v>381</v>
      </c>
      <c r="H41" s="21"/>
      <c r="I41" s="21"/>
      <c r="J41" s="21"/>
      <c r="M41" s="78" t="s">
        <v>142</v>
      </c>
      <c r="N41" s="79">
        <v>1.22229982592536E-2</v>
      </c>
      <c r="O41" s="79">
        <v>8.3119242667786097E-3</v>
      </c>
      <c r="P41" s="164">
        <v>1.5055368910017701E-4</v>
      </c>
      <c r="Q41" s="82">
        <f t="shared" si="4"/>
        <v>6.6782156732547314E-4</v>
      </c>
      <c r="R41" s="89">
        <f t="shared" si="2"/>
        <v>0.99659863811946547</v>
      </c>
      <c r="S41" s="91" t="s">
        <v>381</v>
      </c>
      <c r="U41" s="21"/>
      <c r="V41" s="21"/>
      <c r="W41" s="21"/>
      <c r="X41" s="21"/>
      <c r="Y41" s="21"/>
    </row>
    <row r="42" spans="2:25" x14ac:dyDescent="0.2">
      <c r="B42" s="78" t="s">
        <v>60</v>
      </c>
      <c r="C42" s="79">
        <v>7.7238237251336696E-3</v>
      </c>
      <c r="D42" s="82">
        <f t="shared" si="3"/>
        <v>8.2370154914862765E-4</v>
      </c>
      <c r="E42" s="82">
        <f t="shared" si="5"/>
        <v>0.99731123700334134</v>
      </c>
      <c r="F42" s="83" t="s">
        <v>381</v>
      </c>
      <c r="H42" s="21"/>
      <c r="I42" s="21"/>
      <c r="J42" s="21"/>
      <c r="M42" s="78" t="s">
        <v>55</v>
      </c>
      <c r="N42" s="79">
        <v>0.64580297482340299</v>
      </c>
      <c r="O42" s="79">
        <v>0.20856297625613501</v>
      </c>
      <c r="P42" s="164">
        <v>1.4970697337840001E-4</v>
      </c>
      <c r="Q42" s="82">
        <f t="shared" si="4"/>
        <v>6.6406573096054701E-4</v>
      </c>
      <c r="R42" s="89">
        <f t="shared" si="2"/>
        <v>0.99726270385042604</v>
      </c>
      <c r="S42" s="91" t="s">
        <v>381</v>
      </c>
      <c r="U42" s="21"/>
      <c r="V42" s="21"/>
      <c r="W42" s="21"/>
      <c r="X42" s="21"/>
      <c r="Y42" s="21"/>
    </row>
    <row r="43" spans="2:25" x14ac:dyDescent="0.2">
      <c r="B43" s="78" t="s">
        <v>146</v>
      </c>
      <c r="C43" s="79">
        <v>5.7235068493150703E-3</v>
      </c>
      <c r="D43" s="82">
        <f t="shared" si="3"/>
        <v>6.103792145077748E-4</v>
      </c>
      <c r="E43" s="82">
        <f t="shared" si="5"/>
        <v>0.99792161621784914</v>
      </c>
      <c r="F43" s="83" t="s">
        <v>381</v>
      </c>
      <c r="H43" s="21"/>
      <c r="I43" s="21"/>
      <c r="J43" s="21"/>
      <c r="M43" s="78" t="s">
        <v>68</v>
      </c>
      <c r="N43" s="79">
        <v>0.40784235131151397</v>
      </c>
      <c r="O43" s="79">
        <v>0.131236108772947</v>
      </c>
      <c r="P43" s="164">
        <v>1.1131321711607099E-4</v>
      </c>
      <c r="Q43" s="82">
        <f t="shared" si="4"/>
        <v>4.9375985113876437E-4</v>
      </c>
      <c r="R43" s="89">
        <f t="shared" si="2"/>
        <v>0.99775646370156479</v>
      </c>
      <c r="S43" s="91" t="s">
        <v>381</v>
      </c>
      <c r="U43" s="21"/>
      <c r="V43" s="21"/>
      <c r="W43" s="21"/>
      <c r="X43" s="21"/>
      <c r="Y43" s="21"/>
    </row>
    <row r="44" spans="2:25" x14ac:dyDescent="0.2">
      <c r="B44" s="78" t="s">
        <v>112</v>
      </c>
      <c r="C44" s="79">
        <v>4.5434400000000002E-3</v>
      </c>
      <c r="D44" s="82">
        <f t="shared" si="3"/>
        <v>4.8453184583767465E-4</v>
      </c>
      <c r="E44" s="82">
        <f t="shared" si="5"/>
        <v>0.99840614806368677</v>
      </c>
      <c r="F44" s="83" t="s">
        <v>381</v>
      </c>
      <c r="H44" s="21"/>
      <c r="I44" s="21"/>
      <c r="J44" s="21"/>
      <c r="M44" s="78" t="s">
        <v>89</v>
      </c>
      <c r="N44" s="79">
        <v>1.34775109691297E-2</v>
      </c>
      <c r="O44" s="79">
        <v>1.4211877334973E-3</v>
      </c>
      <c r="P44" s="164">
        <v>1.06146211029716E-4</v>
      </c>
      <c r="Q44" s="82">
        <f t="shared" si="4"/>
        <v>4.7084019952747883E-4</v>
      </c>
      <c r="R44" s="89">
        <f t="shared" si="2"/>
        <v>0.99822730390109227</v>
      </c>
      <c r="S44" s="91" t="s">
        <v>381</v>
      </c>
      <c r="U44" s="21"/>
      <c r="V44" s="21"/>
      <c r="W44" s="21"/>
      <c r="X44" s="21"/>
      <c r="Y44" s="21"/>
    </row>
    <row r="45" spans="2:25" x14ac:dyDescent="0.2">
      <c r="B45" s="78" t="s">
        <v>56</v>
      </c>
      <c r="C45" s="79">
        <v>4.2064955123398097E-3</v>
      </c>
      <c r="D45" s="82">
        <f t="shared" si="3"/>
        <v>4.4859864664261064E-4</v>
      </c>
      <c r="E45" s="82">
        <f t="shared" si="5"/>
        <v>0.99885474671032937</v>
      </c>
      <c r="F45" s="83" t="s">
        <v>381</v>
      </c>
      <c r="H45" s="21"/>
      <c r="I45" s="21"/>
      <c r="J45" s="21"/>
      <c r="M45" s="78" t="s">
        <v>112</v>
      </c>
      <c r="N45" s="79">
        <v>7.1731599999999996E-3</v>
      </c>
      <c r="O45" s="79">
        <v>4.5434400000000002E-3</v>
      </c>
      <c r="P45" s="164">
        <v>7.6598630340644197E-5</v>
      </c>
      <c r="Q45" s="82">
        <f t="shared" si="4"/>
        <v>3.3977392168076342E-4</v>
      </c>
      <c r="R45" s="89">
        <f t="shared" si="2"/>
        <v>0.99856707782277299</v>
      </c>
      <c r="S45" s="91" t="s">
        <v>381</v>
      </c>
      <c r="U45" s="21"/>
      <c r="V45" s="21"/>
      <c r="W45" s="21"/>
      <c r="X45" s="21"/>
      <c r="Y45" s="21"/>
    </row>
    <row r="46" spans="2:25" x14ac:dyDescent="0.2">
      <c r="B46" s="78" t="s">
        <v>99</v>
      </c>
      <c r="C46" s="79">
        <v>3.8140467429660001E-3</v>
      </c>
      <c r="D46" s="82">
        <f t="shared" si="3"/>
        <v>4.0674623379652574E-4</v>
      </c>
      <c r="E46" s="82">
        <f t="shared" ref="E46:E49" si="6">IF(D46=1,0,IF(ISNUMBER(D46+E45),D46+E45,0))</f>
        <v>0.99926149294412592</v>
      </c>
      <c r="F46" s="83" t="s">
        <v>381</v>
      </c>
      <c r="H46" s="21"/>
      <c r="I46" s="21"/>
      <c r="J46" s="21"/>
      <c r="M46" s="78" t="s">
        <v>56</v>
      </c>
      <c r="N46" s="79">
        <v>6.6211478628263997E-3</v>
      </c>
      <c r="O46" s="79">
        <v>4.2064955123398097E-3</v>
      </c>
      <c r="P46" s="164">
        <v>7.1150191877572406E-5</v>
      </c>
      <c r="Q46" s="82">
        <f t="shared" si="4"/>
        <v>3.156059007200554E-4</v>
      </c>
      <c r="R46" s="89">
        <f t="shared" si="2"/>
        <v>0.99888268372349309</v>
      </c>
      <c r="S46" s="91" t="s">
        <v>381</v>
      </c>
      <c r="U46" s="21"/>
      <c r="V46" s="21"/>
      <c r="W46" s="21"/>
      <c r="X46" s="21"/>
      <c r="Y46" s="21"/>
    </row>
    <row r="47" spans="2:25" x14ac:dyDescent="0.2">
      <c r="B47" s="78" t="s">
        <v>71</v>
      </c>
      <c r="C47" s="79">
        <v>3.1504879413899799E-3</v>
      </c>
      <c r="D47" s="82">
        <f t="shared" si="3"/>
        <v>3.3598148925286186E-4</v>
      </c>
      <c r="E47" s="82">
        <f t="shared" si="6"/>
        <v>0.99959747443337876</v>
      </c>
      <c r="F47" s="83" t="s">
        <v>381</v>
      </c>
      <c r="H47" s="21"/>
      <c r="I47" s="21"/>
      <c r="J47" s="21"/>
      <c r="M47" s="78" t="s">
        <v>71</v>
      </c>
      <c r="N47" s="79">
        <v>3.9828956888668899E-3</v>
      </c>
      <c r="O47" s="79">
        <v>3.1504879413899799E-3</v>
      </c>
      <c r="P47" s="164">
        <v>6.4593022393998693E-5</v>
      </c>
      <c r="Q47" s="82">
        <f t="shared" si="4"/>
        <v>2.8651980374088938E-4</v>
      </c>
      <c r="R47" s="89">
        <f t="shared" si="2"/>
        <v>0.99916920352723393</v>
      </c>
      <c r="S47" s="91" t="s">
        <v>381</v>
      </c>
      <c r="U47" s="21"/>
      <c r="V47" s="21"/>
      <c r="W47" s="21"/>
      <c r="X47" s="21"/>
      <c r="Y47" s="21"/>
    </row>
    <row r="48" spans="2:25" x14ac:dyDescent="0.2">
      <c r="B48" s="78" t="s">
        <v>89</v>
      </c>
      <c r="C48" s="79">
        <v>1.4211877334973E-3</v>
      </c>
      <c r="D48" s="82">
        <f t="shared" si="3"/>
        <v>1.5156152954442183E-4</v>
      </c>
      <c r="E48" s="82">
        <f t="shared" si="6"/>
        <v>0.99974903596292319</v>
      </c>
      <c r="F48" s="83" t="s">
        <v>381</v>
      </c>
      <c r="H48" s="21"/>
      <c r="I48" s="21"/>
      <c r="J48" s="21"/>
      <c r="M48" s="78" t="s">
        <v>57</v>
      </c>
      <c r="N48" s="79">
        <v>4.4544202560000003E-2</v>
      </c>
      <c r="O48" s="79">
        <v>1.3205255738558E-2</v>
      </c>
      <c r="P48" s="164">
        <v>5.1808904603296197E-5</v>
      </c>
      <c r="Q48" s="82">
        <f t="shared" si="4"/>
        <v>2.2981239503581523E-4</v>
      </c>
      <c r="R48" s="89">
        <f t="shared" si="2"/>
        <v>0.99939901592226976</v>
      </c>
      <c r="S48" s="91" t="s">
        <v>381</v>
      </c>
      <c r="U48" s="21"/>
      <c r="V48" s="21"/>
      <c r="W48" s="21"/>
      <c r="X48" s="21"/>
      <c r="Y48" s="21"/>
    </row>
    <row r="49" spans="2:25" x14ac:dyDescent="0.2">
      <c r="B49" s="78" t="s">
        <v>61</v>
      </c>
      <c r="C49" s="79">
        <v>6.4763510792168399E-4</v>
      </c>
      <c r="D49" s="82">
        <f t="shared" si="3"/>
        <v>6.9066573845054664E-5</v>
      </c>
      <c r="E49" s="82">
        <f t="shared" si="6"/>
        <v>0.99981810253676828</v>
      </c>
      <c r="F49" s="83" t="s">
        <v>381</v>
      </c>
      <c r="H49" s="21"/>
      <c r="I49" s="21"/>
      <c r="J49" s="21"/>
      <c r="M49" s="78" t="s">
        <v>61</v>
      </c>
      <c r="N49" s="79">
        <v>6.0172800501847104E-3</v>
      </c>
      <c r="O49" s="79">
        <v>6.4763510792168399E-4</v>
      </c>
      <c r="P49" s="164">
        <v>4.6929814481720103E-5</v>
      </c>
      <c r="Q49" s="82">
        <f t="shared" si="4"/>
        <v>2.0816987248065485E-4</v>
      </c>
      <c r="R49" s="89">
        <f t="shared" si="2"/>
        <v>0.99960718579475039</v>
      </c>
      <c r="S49" s="91" t="s">
        <v>381</v>
      </c>
      <c r="U49" s="21"/>
      <c r="V49" s="21"/>
      <c r="W49" s="21"/>
      <c r="X49" s="21"/>
      <c r="Y49" s="21"/>
    </row>
    <row r="50" spans="2:25" x14ac:dyDescent="0.2">
      <c r="B50" s="78" t="s">
        <v>78</v>
      </c>
      <c r="C50" s="79">
        <v>5.2890586796859997E-4</v>
      </c>
      <c r="D50" s="82">
        <f t="shared" si="3"/>
        <v>5.640478062463754E-5</v>
      </c>
      <c r="E50" s="82">
        <f t="shared" ref="E50:E57" si="7">IF(D50=1,0,IF(ISNUMBER(D50+E49),D50+E49,0))</f>
        <v>0.99987450731739291</v>
      </c>
      <c r="F50" s="83" t="s">
        <v>381</v>
      </c>
      <c r="H50" s="21"/>
      <c r="I50" s="21"/>
      <c r="J50" s="21"/>
      <c r="M50" s="78" t="s">
        <v>99</v>
      </c>
      <c r="N50" s="79">
        <v>7.65666E-3</v>
      </c>
      <c r="O50" s="79">
        <v>3.8140467429660001E-3</v>
      </c>
      <c r="P50" s="164">
        <v>4.5364809231686897E-5</v>
      </c>
      <c r="Q50" s="82">
        <f t="shared" si="4"/>
        <v>2.0122786883267822E-4</v>
      </c>
      <c r="R50" s="89">
        <f t="shared" si="2"/>
        <v>0.99980841366358308</v>
      </c>
      <c r="S50" s="91" t="s">
        <v>381</v>
      </c>
      <c r="U50" s="21"/>
      <c r="V50" s="21"/>
      <c r="W50" s="21"/>
      <c r="X50" s="21"/>
      <c r="Y50" s="21"/>
    </row>
    <row r="51" spans="2:25" x14ac:dyDescent="0.2">
      <c r="B51" s="78" t="s">
        <v>147</v>
      </c>
      <c r="C51" s="79">
        <v>4.9315068493150705E-4</v>
      </c>
      <c r="D51" s="82">
        <f t="shared" si="3"/>
        <v>5.2591695201428128E-5</v>
      </c>
      <c r="E51" s="82">
        <f t="shared" si="7"/>
        <v>0.99992709901259436</v>
      </c>
      <c r="F51" s="83" t="s">
        <v>381</v>
      </c>
      <c r="H51" s="21"/>
      <c r="I51" s="21"/>
      <c r="J51" s="21"/>
      <c r="M51" s="78" t="s">
        <v>78</v>
      </c>
      <c r="N51" s="79">
        <v>2.6624293089874001E-4</v>
      </c>
      <c r="O51" s="79">
        <v>5.2890586796859997E-4</v>
      </c>
      <c r="P51" s="164">
        <v>1.5504499375768499E-5</v>
      </c>
      <c r="Q51" s="82">
        <f t="shared" si="4"/>
        <v>6.8774396267586144E-5</v>
      </c>
      <c r="R51" s="89">
        <f t="shared" si="2"/>
        <v>0.99987718805985071</v>
      </c>
      <c r="S51" s="91" t="s">
        <v>381</v>
      </c>
      <c r="U51" s="21"/>
      <c r="V51" s="21"/>
      <c r="W51" s="21"/>
      <c r="X51" s="21"/>
      <c r="Y51" s="21"/>
    </row>
    <row r="52" spans="2:25" x14ac:dyDescent="0.2">
      <c r="B52" s="78" t="s">
        <v>174</v>
      </c>
      <c r="C52" s="79">
        <v>3.4946370000000002E-4</v>
      </c>
      <c r="D52" s="82">
        <f t="shared" si="3"/>
        <v>3.7268301466347833E-5</v>
      </c>
      <c r="E52" s="82">
        <f t="shared" si="7"/>
        <v>0.99996436731406069</v>
      </c>
      <c r="F52" s="83" t="s">
        <v>381</v>
      </c>
      <c r="H52" s="21"/>
      <c r="I52" s="21"/>
      <c r="J52" s="21"/>
      <c r="M52" s="78" t="s">
        <v>147</v>
      </c>
      <c r="N52" s="79">
        <v>4.0931506849315098E-4</v>
      </c>
      <c r="O52" s="79">
        <v>4.9315068493150705E-4</v>
      </c>
      <c r="P52" s="164">
        <v>1.2590883355483401E-5</v>
      </c>
      <c r="Q52" s="82">
        <f t="shared" si="4"/>
        <v>5.5850265156081461E-5</v>
      </c>
      <c r="R52" s="89">
        <f t="shared" si="2"/>
        <v>0.9999330383250068</v>
      </c>
      <c r="S52" s="91" t="s">
        <v>381</v>
      </c>
      <c r="U52" s="21"/>
      <c r="V52" s="21"/>
      <c r="W52" s="21"/>
      <c r="X52" s="21"/>
      <c r="Y52" s="21"/>
    </row>
    <row r="53" spans="2:25" x14ac:dyDescent="0.2">
      <c r="B53" s="78" t="s">
        <v>67</v>
      </c>
      <c r="C53" s="79">
        <v>2.2297686600000001E-4</v>
      </c>
      <c r="D53" s="82">
        <f t="shared" si="3"/>
        <v>2.3779205285440072E-5</v>
      </c>
      <c r="E53" s="82">
        <f t="shared" si="7"/>
        <v>0.99998814651934609</v>
      </c>
      <c r="F53" s="83" t="s">
        <v>381</v>
      </c>
      <c r="H53" s="21"/>
      <c r="I53" s="21"/>
      <c r="J53" s="21"/>
      <c r="M53" s="78" t="s">
        <v>174</v>
      </c>
      <c r="N53" s="79">
        <v>5.2049999999999998E-5</v>
      </c>
      <c r="O53" s="79">
        <v>3.4946370000000002E-4</v>
      </c>
      <c r="P53" s="164">
        <v>1.1678846018169001E-5</v>
      </c>
      <c r="Q53" s="82">
        <f t="shared" si="4"/>
        <v>5.1804677115662341E-5</v>
      </c>
      <c r="R53" s="89">
        <f t="shared" si="2"/>
        <v>0.99998484300212243</v>
      </c>
      <c r="S53" s="91" t="s">
        <v>381</v>
      </c>
      <c r="U53" s="21"/>
      <c r="V53" s="21"/>
      <c r="W53" s="21"/>
      <c r="X53" s="21"/>
      <c r="Y53" s="21"/>
    </row>
    <row r="54" spans="2:25" x14ac:dyDescent="0.2">
      <c r="B54" s="78" t="s">
        <v>170</v>
      </c>
      <c r="C54" s="79">
        <v>4.7750207999999997E-5</v>
      </c>
      <c r="D54" s="82">
        <f t="shared" si="3"/>
        <v>5.0922861139077214E-6</v>
      </c>
      <c r="E54" s="82">
        <f t="shared" si="7"/>
        <v>0.99999323880545998</v>
      </c>
      <c r="F54" s="83" t="s">
        <v>381</v>
      </c>
      <c r="H54" s="21"/>
      <c r="I54" s="21"/>
      <c r="J54" s="21"/>
      <c r="M54" s="78" t="s">
        <v>67</v>
      </c>
      <c r="N54" s="79">
        <v>4.3838466592813501E-4</v>
      </c>
      <c r="O54" s="79">
        <v>2.2297686600000001E-4</v>
      </c>
      <c r="P54" s="164">
        <v>2.7591232989676602E-6</v>
      </c>
      <c r="Q54" s="82">
        <f t="shared" si="4"/>
        <v>1.2238836902460509E-5</v>
      </c>
      <c r="R54" s="89">
        <f t="shared" si="2"/>
        <v>0.99999708183902491</v>
      </c>
      <c r="S54" s="91" t="s">
        <v>381</v>
      </c>
      <c r="U54" s="21"/>
      <c r="V54" s="21"/>
      <c r="W54" s="21"/>
      <c r="X54" s="21"/>
      <c r="Y54" s="21"/>
    </row>
    <row r="55" spans="2:25" x14ac:dyDescent="0.2">
      <c r="B55" s="78" t="s">
        <v>58</v>
      </c>
      <c r="C55" s="79">
        <v>3.2657039999999999E-5</v>
      </c>
      <c r="D55" s="82">
        <f t="shared" si="3"/>
        <v>3.482686218106715E-6</v>
      </c>
      <c r="E55" s="82">
        <f t="shared" si="7"/>
        <v>0.99999672149167806</v>
      </c>
      <c r="F55" s="83" t="s">
        <v>381</v>
      </c>
      <c r="H55" s="21"/>
      <c r="I55" s="21"/>
      <c r="J55" s="21"/>
      <c r="M55" s="78" t="s">
        <v>170</v>
      </c>
      <c r="N55" s="79">
        <v>1.08336E-4</v>
      </c>
      <c r="O55" s="79">
        <v>4.7750207999999997E-5</v>
      </c>
      <c r="P55" s="164">
        <v>4.2343148929891102E-7</v>
      </c>
      <c r="Q55" s="82">
        <f t="shared" si="4"/>
        <v>1.8782447811717262E-6</v>
      </c>
      <c r="R55" s="89">
        <f t="shared" si="2"/>
        <v>0.99999896008380607</v>
      </c>
      <c r="S55" s="91" t="s">
        <v>381</v>
      </c>
      <c r="U55" s="21"/>
      <c r="V55" s="21"/>
      <c r="W55" s="21"/>
      <c r="X55" s="21"/>
      <c r="Y55" s="21"/>
    </row>
    <row r="56" spans="2:25" x14ac:dyDescent="0.2">
      <c r="B56" s="78" t="s">
        <v>166</v>
      </c>
      <c r="C56" s="79">
        <v>1.7176938240000001E-5</v>
      </c>
      <c r="D56" s="82">
        <f t="shared" si="3"/>
        <v>1.8318220536128877E-6</v>
      </c>
      <c r="E56" s="82">
        <f t="shared" si="7"/>
        <v>0.99999855331373166</v>
      </c>
      <c r="F56" s="83" t="s">
        <v>381</v>
      </c>
      <c r="H56" s="21"/>
      <c r="I56" s="21"/>
      <c r="J56" s="21"/>
      <c r="M56" s="78" t="s">
        <v>166</v>
      </c>
      <c r="N56" s="79">
        <v>6.3535472030837195E-5</v>
      </c>
      <c r="O56" s="79">
        <v>1.7176938240000001E-5</v>
      </c>
      <c r="P56" s="164">
        <v>1.3217850867440599E-7</v>
      </c>
      <c r="Q56" s="82">
        <f t="shared" si="4"/>
        <v>5.8631348960801837E-7</v>
      </c>
      <c r="R56" s="89">
        <f t="shared" si="2"/>
        <v>0.99999954639729571</v>
      </c>
      <c r="S56" s="91" t="s">
        <v>381</v>
      </c>
      <c r="U56" s="21"/>
      <c r="V56" s="21"/>
      <c r="W56" s="21"/>
      <c r="X56" s="21"/>
      <c r="Y56" s="21"/>
    </row>
    <row r="57" spans="2:25" x14ac:dyDescent="0.2">
      <c r="B57" s="78" t="s">
        <v>145</v>
      </c>
      <c r="C57" s="79">
        <v>1.3443192E-5</v>
      </c>
      <c r="D57" s="82">
        <f t="shared" si="3"/>
        <v>1.4336394084020613E-6</v>
      </c>
      <c r="E57" s="82">
        <f t="shared" si="7"/>
        <v>0.99999998695314007</v>
      </c>
      <c r="F57" s="83" t="s">
        <v>381</v>
      </c>
      <c r="H57" s="21"/>
      <c r="I57" s="21"/>
      <c r="J57" s="21"/>
      <c r="M57" s="78" t="s">
        <v>145</v>
      </c>
      <c r="N57" s="79">
        <v>3.2042676821917802E-5</v>
      </c>
      <c r="O57" s="79">
        <v>1.3443192E-5</v>
      </c>
      <c r="P57" s="164">
        <v>1.0134254350283801E-7</v>
      </c>
      <c r="Q57" s="82">
        <f t="shared" si="4"/>
        <v>4.495322342701442E-7</v>
      </c>
      <c r="R57" s="89">
        <f t="shared" si="2"/>
        <v>0.99999999592953004</v>
      </c>
      <c r="S57" s="91" t="s">
        <v>381</v>
      </c>
      <c r="U57" s="21"/>
      <c r="V57" s="21"/>
      <c r="W57" s="21"/>
      <c r="X57" s="21"/>
      <c r="Y57" s="21"/>
    </row>
    <row r="58" spans="2:25" x14ac:dyDescent="0.2">
      <c r="B58" s="78" t="s">
        <v>114</v>
      </c>
      <c r="C58" s="79">
        <v>8.9999999999999999E-8</v>
      </c>
      <c r="D58" s="82">
        <f t="shared" si="3"/>
        <v>9.5979843742606301E-9</v>
      </c>
      <c r="E58" s="82">
        <f t="shared" ref="E58" si="8">IF(D58=1,0,IF(ISNUMBER(D58+E57),D58+E57,0))</f>
        <v>0.99999999655112448</v>
      </c>
      <c r="F58" s="83"/>
      <c r="H58" s="21"/>
      <c r="I58" s="21"/>
      <c r="J58" s="21"/>
      <c r="M58" s="78" t="s">
        <v>103</v>
      </c>
      <c r="N58" s="79">
        <v>1.8902315258823501E-8</v>
      </c>
      <c r="O58" s="79">
        <v>3.2339999999999997E-8</v>
      </c>
      <c r="P58" s="164">
        <v>9.1764677028394899E-10</v>
      </c>
      <c r="Q58" s="82">
        <f t="shared" ref="Q58" si="9">IF(ISNUMBER(P58/SUM(P$5:P$58)),(P58/SUM(P$5:P$58)),"NA")</f>
        <v>4.0704701960137136E-9</v>
      </c>
      <c r="R58" s="89">
        <f t="shared" ref="R58" si="10">IF(ISNUMBER(R57),R57+Q58,Q58)</f>
        <v>1.0000000000000002</v>
      </c>
      <c r="S58" s="91" t="s">
        <v>381</v>
      </c>
      <c r="U58" s="21"/>
      <c r="V58" s="21"/>
      <c r="W58" s="21"/>
      <c r="X58" s="21"/>
      <c r="Y58" s="21"/>
    </row>
    <row r="59" spans="2:25" ht="12.75" thickBot="1" x14ac:dyDescent="0.25">
      <c r="B59" s="78" t="s">
        <v>103</v>
      </c>
      <c r="C59" s="79">
        <v>3.2339999999999997E-8</v>
      </c>
      <c r="D59" s="82">
        <f t="shared" ref="D59:D60" si="11">IF(ISNUMBER(C59),C59/VLOOKUP("National Total",B$5:C$58,2,0),"0")</f>
        <v>3.4488757184843195E-9</v>
      </c>
      <c r="E59" s="82">
        <f t="shared" ref="E59:E60" si="12">IF(D59=1,0,IF(ISNUMBER(D59+E58),D59+E58,0))</f>
        <v>1.0000000000000002</v>
      </c>
      <c r="F59" s="83"/>
      <c r="H59" s="21"/>
      <c r="I59" s="21"/>
      <c r="J59" s="21"/>
      <c r="M59" s="80"/>
      <c r="N59" s="81"/>
      <c r="O59" s="81"/>
      <c r="P59" s="179"/>
      <c r="Q59" s="84"/>
      <c r="R59" s="93"/>
      <c r="S59" s="94" t="s">
        <v>381</v>
      </c>
      <c r="U59" s="21"/>
      <c r="V59" s="21"/>
      <c r="W59" s="21"/>
      <c r="X59" s="21"/>
      <c r="Y59" s="21"/>
    </row>
    <row r="60" spans="2:25" ht="12.75" thickBot="1" x14ac:dyDescent="0.25">
      <c r="B60" s="80">
        <v>0</v>
      </c>
      <c r="C60" s="81">
        <v>0</v>
      </c>
      <c r="D60" s="84">
        <f t="shared" si="11"/>
        <v>0</v>
      </c>
      <c r="E60" s="84">
        <f t="shared" si="12"/>
        <v>1.0000000000000002</v>
      </c>
      <c r="F60" s="85"/>
      <c r="H60" s="21"/>
      <c r="I60" s="21"/>
      <c r="J60" s="21"/>
      <c r="U60" s="21"/>
      <c r="V60" s="21"/>
      <c r="W60" s="21"/>
      <c r="X60" s="21"/>
      <c r="Y60" s="21"/>
    </row>
    <row r="61" spans="2:25" x14ac:dyDescent="0.2">
      <c r="D61" s="82"/>
      <c r="E61" s="82"/>
      <c r="F61" s="113"/>
      <c r="H61" s="21"/>
      <c r="I61" s="21"/>
      <c r="J61" s="21"/>
      <c r="U61" s="21"/>
      <c r="V61" s="21"/>
      <c r="W61" s="21"/>
      <c r="X61" s="21"/>
      <c r="Y61" s="21"/>
    </row>
    <row r="62" spans="2:25" x14ac:dyDescent="0.2">
      <c r="H62" s="21"/>
      <c r="I62" s="21"/>
      <c r="J62" s="21"/>
      <c r="U62" s="21"/>
      <c r="V62" s="21"/>
      <c r="W62" s="21"/>
      <c r="X62" s="21"/>
      <c r="Y62" s="21"/>
    </row>
  </sheetData>
  <sortState xmlns:xlrd2="http://schemas.microsoft.com/office/spreadsheetml/2017/richdata2" ref="H5:I34">
    <sortCondition descending="1" ref="I5:I34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4"/>
  </sheetPr>
  <dimension ref="B1:L71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6.5703125" style="10" bestFit="1" customWidth="1"/>
    <col min="2" max="2" width="16.28515625" style="10" bestFit="1" customWidth="1"/>
    <col min="3" max="3" width="9.7109375" style="10" customWidth="1"/>
    <col min="4" max="4" width="14.28515625" style="10" bestFit="1" customWidth="1"/>
    <col min="5" max="5" width="11.28515625" style="10" bestFit="1" customWidth="1"/>
    <col min="6" max="6" width="9.140625" style="30" bestFit="1" customWidth="1"/>
    <col min="7" max="7" width="2.28515625" style="10" customWidth="1"/>
    <col min="8" max="8" width="16.28515625" style="10" customWidth="1"/>
    <col min="9" max="9" width="7.85546875" style="10" customWidth="1"/>
    <col min="10" max="10" width="14.28515625" style="10" customWidth="1"/>
    <col min="11" max="11" width="11.28515625" style="10" customWidth="1"/>
    <col min="12" max="16384" width="9.140625" style="10"/>
  </cols>
  <sheetData>
    <row r="1" spans="2:12" ht="15" x14ac:dyDescent="0.25">
      <c r="B1" s="177" t="s">
        <v>371</v>
      </c>
    </row>
    <row r="3" spans="2:12" ht="12.75" thickBot="1" x14ac:dyDescent="0.25">
      <c r="B3" s="10" t="s">
        <v>29</v>
      </c>
      <c r="H3" s="10" t="s">
        <v>29</v>
      </c>
      <c r="L3" s="30"/>
    </row>
    <row r="4" spans="2:12" ht="24.75" thickBot="1" x14ac:dyDescent="0.25">
      <c r="B4" s="44" t="s">
        <v>0</v>
      </c>
      <c r="C4" s="45" t="s">
        <v>343</v>
      </c>
      <c r="D4" s="121" t="s">
        <v>1</v>
      </c>
      <c r="E4" s="121" t="s">
        <v>2</v>
      </c>
      <c r="F4" s="122" t="s">
        <v>3</v>
      </c>
      <c r="H4" s="44" t="s">
        <v>0</v>
      </c>
      <c r="I4" s="45" t="s">
        <v>344</v>
      </c>
      <c r="J4" s="41" t="s">
        <v>1</v>
      </c>
      <c r="K4" s="41" t="s">
        <v>2</v>
      </c>
      <c r="L4" s="42" t="s">
        <v>3</v>
      </c>
    </row>
    <row r="5" spans="2:12" s="35" customFormat="1" x14ac:dyDescent="0.2">
      <c r="B5" s="76" t="s">
        <v>181</v>
      </c>
      <c r="C5" s="77">
        <f>SUM(C6:C34)</f>
        <v>7.0983521809539214</v>
      </c>
      <c r="D5" s="163"/>
      <c r="E5" s="86"/>
      <c r="F5" s="87"/>
      <c r="G5" s="111"/>
      <c r="H5" s="76" t="s">
        <v>181</v>
      </c>
      <c r="I5" s="77">
        <f>SUM(I6:I36)</f>
        <v>0.21355075399225681</v>
      </c>
      <c r="J5" s="86"/>
      <c r="K5" s="86"/>
      <c r="L5" s="87"/>
    </row>
    <row r="6" spans="2:12" x14ac:dyDescent="0.2">
      <c r="B6" s="78" t="s">
        <v>73</v>
      </c>
      <c r="C6" s="79">
        <v>4.9276439336870803</v>
      </c>
      <c r="D6" s="82">
        <f>IF(ISNUMBER(C6),C6/VLOOKUP("National Total",B$5:C$35,2,0),"0")</f>
        <v>0.69419547073316279</v>
      </c>
      <c r="E6" s="82">
        <f t="shared" ref="E6:E31" si="0">IF(D6=1,0,IF(ISNUMBER(D6+E5),D6+E5,0))</f>
        <v>0.69419547073316279</v>
      </c>
      <c r="F6" s="83" t="s">
        <v>364</v>
      </c>
      <c r="G6" s="2"/>
      <c r="H6" s="78" t="s">
        <v>65</v>
      </c>
      <c r="I6" s="79">
        <v>5.6097875425360703E-2</v>
      </c>
      <c r="J6" s="82">
        <f t="shared" ref="J6:J35" si="1">IF(ISNUMBER(I6),I6/VLOOKUP("National Total",H$5:I$36,2,0),"0")</f>
        <v>0.26269106700224887</v>
      </c>
      <c r="K6" s="82">
        <f t="shared" ref="K6" si="2">IF(J6=1,0,IF(ISNUMBER(J6+K5),J6+K5,0))</f>
        <v>0.26269106700224887</v>
      </c>
      <c r="L6" s="83" t="s">
        <v>364</v>
      </c>
    </row>
    <row r="7" spans="2:12" x14ac:dyDescent="0.2">
      <c r="B7" s="78" t="s">
        <v>82</v>
      </c>
      <c r="C7" s="79">
        <v>1.0158836629577199</v>
      </c>
      <c r="D7" s="82">
        <f t="shared" ref="D7:D34" si="3">IF(ISNUMBER(C7),C7/VLOOKUP("National Total",B$5:C$35,2,0),"0")</f>
        <v>0.14311542130630084</v>
      </c>
      <c r="E7" s="82">
        <f t="shared" si="0"/>
        <v>0.83731089203946363</v>
      </c>
      <c r="F7" s="83" t="s">
        <v>364</v>
      </c>
      <c r="G7" s="2"/>
      <c r="H7" s="78" t="s">
        <v>131</v>
      </c>
      <c r="I7" s="79">
        <v>3.5556749670349198E-2</v>
      </c>
      <c r="J7" s="82">
        <f t="shared" si="1"/>
        <v>0.16650257142917163</v>
      </c>
      <c r="K7" s="82">
        <f t="shared" ref="K7:K33" si="4">IF(J7=1,0,IF(ISNUMBER(J7+K6),J7+K6,0))</f>
        <v>0.4291936384314205</v>
      </c>
      <c r="L7" s="83" t="s">
        <v>364</v>
      </c>
    </row>
    <row r="8" spans="2:12" x14ac:dyDescent="0.2">
      <c r="B8" s="78" t="s">
        <v>67</v>
      </c>
      <c r="C8" s="79">
        <v>0.43202061603116199</v>
      </c>
      <c r="D8" s="82">
        <f t="shared" si="3"/>
        <v>6.0862099402498836E-2</v>
      </c>
      <c r="E8" s="82">
        <f t="shared" si="0"/>
        <v>0.8981729914419625</v>
      </c>
      <c r="F8" s="83" t="s">
        <v>381</v>
      </c>
      <c r="G8" s="2"/>
      <c r="H8" s="78" t="s">
        <v>55</v>
      </c>
      <c r="I8" s="79">
        <v>2.6645721695878401E-2</v>
      </c>
      <c r="J8" s="82">
        <f t="shared" si="1"/>
        <v>0.12477465519435513</v>
      </c>
      <c r="K8" s="82">
        <f t="shared" si="4"/>
        <v>0.5539682936257756</v>
      </c>
      <c r="L8" s="83" t="s">
        <v>364</v>
      </c>
    </row>
    <row r="9" spans="2:12" x14ac:dyDescent="0.2">
      <c r="B9" s="78" t="s">
        <v>55</v>
      </c>
      <c r="C9" s="79">
        <v>0.24114498011346699</v>
      </c>
      <c r="D9" s="82">
        <f t="shared" si="3"/>
        <v>3.3971966164273976E-2</v>
      </c>
      <c r="E9" s="82">
        <f t="shared" si="0"/>
        <v>0.9321449576062365</v>
      </c>
      <c r="F9" s="83" t="s">
        <v>381</v>
      </c>
      <c r="G9" s="2"/>
      <c r="H9" s="78" t="s">
        <v>73</v>
      </c>
      <c r="I9" s="79">
        <v>2.18762419276083E-2</v>
      </c>
      <c r="J9" s="82">
        <f t="shared" si="1"/>
        <v>0.10244048086293114</v>
      </c>
      <c r="K9" s="82">
        <f t="shared" si="4"/>
        <v>0.65640877448870671</v>
      </c>
      <c r="L9" s="83" t="s">
        <v>364</v>
      </c>
    </row>
    <row r="10" spans="2:12" x14ac:dyDescent="0.2">
      <c r="B10" s="78" t="s">
        <v>65</v>
      </c>
      <c r="C10" s="79">
        <v>0.15972247008068299</v>
      </c>
      <c r="D10" s="82">
        <f t="shared" si="3"/>
        <v>2.2501344820456411E-2</v>
      </c>
      <c r="E10" s="82">
        <f t="shared" si="0"/>
        <v>0.95464630242669291</v>
      </c>
      <c r="F10" s="83" t="s">
        <v>381</v>
      </c>
      <c r="G10" s="2"/>
      <c r="H10" s="78" t="s">
        <v>82</v>
      </c>
      <c r="I10" s="79">
        <v>1.9676700143232799E-2</v>
      </c>
      <c r="J10" s="82">
        <f t="shared" si="1"/>
        <v>9.2140625942000939E-2</v>
      </c>
      <c r="K10" s="82">
        <f t="shared" si="4"/>
        <v>0.74854940043070761</v>
      </c>
      <c r="L10" s="83" t="s">
        <v>364</v>
      </c>
    </row>
    <row r="11" spans="2:12" x14ac:dyDescent="0.2">
      <c r="B11" s="78" t="s">
        <v>80</v>
      </c>
      <c r="C11" s="79">
        <v>0.106045319564345</v>
      </c>
      <c r="D11" s="82">
        <f t="shared" si="3"/>
        <v>1.4939427751821404E-2</v>
      </c>
      <c r="E11" s="82">
        <f t="shared" si="0"/>
        <v>0.96958573017851435</v>
      </c>
      <c r="F11" s="83" t="s">
        <v>381</v>
      </c>
      <c r="G11" s="2"/>
      <c r="H11" s="78" t="s">
        <v>386</v>
      </c>
      <c r="I11" s="79">
        <v>1.6345865094E-2</v>
      </c>
      <c r="J11" s="82">
        <f t="shared" si="1"/>
        <v>7.6543232877523293E-2</v>
      </c>
      <c r="K11" s="82">
        <f t="shared" si="4"/>
        <v>0.8250926333082309</v>
      </c>
      <c r="L11" s="83" t="s">
        <v>364</v>
      </c>
    </row>
    <row r="12" spans="2:12" x14ac:dyDescent="0.2">
      <c r="B12" s="78" t="s">
        <v>63</v>
      </c>
      <c r="C12" s="79">
        <v>8.3963792247230204E-2</v>
      </c>
      <c r="D12" s="82">
        <f t="shared" si="3"/>
        <v>1.1828631505847124E-2</v>
      </c>
      <c r="E12" s="82">
        <f t="shared" si="0"/>
        <v>0.98141436168436147</v>
      </c>
      <c r="F12" s="83" t="s">
        <v>381</v>
      </c>
      <c r="G12" s="2"/>
      <c r="H12" s="78" t="s">
        <v>80</v>
      </c>
      <c r="I12" s="79">
        <v>1.16517599915349E-2</v>
      </c>
      <c r="J12" s="82">
        <f t="shared" si="1"/>
        <v>5.4562017570574273E-2</v>
      </c>
      <c r="K12" s="82">
        <f t="shared" si="4"/>
        <v>0.87965465087880523</v>
      </c>
      <c r="L12" s="83" t="s">
        <v>381</v>
      </c>
    </row>
    <row r="13" spans="2:12" x14ac:dyDescent="0.2">
      <c r="B13" s="78" t="s">
        <v>386</v>
      </c>
      <c r="C13" s="79">
        <v>3.67269504E-2</v>
      </c>
      <c r="D13" s="82">
        <f t="shared" si="3"/>
        <v>5.1740107371038334E-3</v>
      </c>
      <c r="E13" s="82">
        <f t="shared" si="0"/>
        <v>0.98658837242146535</v>
      </c>
      <c r="F13" s="83" t="s">
        <v>381</v>
      </c>
      <c r="G13" s="2"/>
      <c r="H13" s="78" t="s">
        <v>56</v>
      </c>
      <c r="I13" s="79">
        <v>9.8801033592471992E-3</v>
      </c>
      <c r="J13" s="82">
        <f t="shared" si="1"/>
        <v>4.626583224147944E-2</v>
      </c>
      <c r="K13" s="82">
        <f t="shared" si="4"/>
        <v>0.92592048312028463</v>
      </c>
      <c r="L13" s="83" t="s">
        <v>381</v>
      </c>
    </row>
    <row r="14" spans="2:12" x14ac:dyDescent="0.2">
      <c r="B14" s="78" t="s">
        <v>62</v>
      </c>
      <c r="C14" s="79">
        <v>2.5505544073598601E-2</v>
      </c>
      <c r="D14" s="82">
        <f t="shared" si="3"/>
        <v>3.593164078563795E-3</v>
      </c>
      <c r="E14" s="82">
        <f t="shared" si="0"/>
        <v>0.99018153650002916</v>
      </c>
      <c r="F14" s="83" t="s">
        <v>381</v>
      </c>
      <c r="G14" s="2"/>
      <c r="H14" s="78" t="s">
        <v>63</v>
      </c>
      <c r="I14" s="79">
        <v>6.6256417197601896E-3</v>
      </c>
      <c r="J14" s="82">
        <f t="shared" si="1"/>
        <v>3.102607504724816E-2</v>
      </c>
      <c r="K14" s="82">
        <f t="shared" si="4"/>
        <v>0.95694655816753282</v>
      </c>
      <c r="L14" s="83" t="s">
        <v>381</v>
      </c>
    </row>
    <row r="15" spans="2:12" x14ac:dyDescent="0.2">
      <c r="B15" s="78" t="s">
        <v>170</v>
      </c>
      <c r="C15" s="79">
        <v>1.55188176E-2</v>
      </c>
      <c r="D15" s="82">
        <f t="shared" si="3"/>
        <v>2.1862563598407546E-3</v>
      </c>
      <c r="E15" s="82">
        <f t="shared" si="0"/>
        <v>0.99236779285986987</v>
      </c>
      <c r="F15" s="83" t="s">
        <v>381</v>
      </c>
      <c r="G15" s="2"/>
      <c r="H15" s="78" t="s">
        <v>62</v>
      </c>
      <c r="I15" s="79">
        <v>3.23606970371115E-3</v>
      </c>
      <c r="J15" s="82">
        <f t="shared" si="1"/>
        <v>1.5153632769793392E-2</v>
      </c>
      <c r="K15" s="82">
        <f t="shared" si="4"/>
        <v>0.97210019093732625</v>
      </c>
      <c r="L15" s="83" t="s">
        <v>381</v>
      </c>
    </row>
    <row r="16" spans="2:12" x14ac:dyDescent="0.2">
      <c r="B16" s="78" t="s">
        <v>84</v>
      </c>
      <c r="C16" s="79">
        <v>1.5232266801681099E-2</v>
      </c>
      <c r="D16" s="82">
        <f t="shared" si="3"/>
        <v>2.1458877234285228E-3</v>
      </c>
      <c r="E16" s="82">
        <f t="shared" si="0"/>
        <v>0.99451368058329837</v>
      </c>
      <c r="F16" s="83" t="s">
        <v>381</v>
      </c>
      <c r="G16" s="2"/>
      <c r="H16" s="78" t="s">
        <v>85</v>
      </c>
      <c r="I16" s="79">
        <v>1.97841017723142E-3</v>
      </c>
      <c r="J16" s="82">
        <f t="shared" si="1"/>
        <v>9.2643558509896695E-3</v>
      </c>
      <c r="K16" s="82">
        <f t="shared" si="4"/>
        <v>0.98136454678831586</v>
      </c>
      <c r="L16" s="83" t="s">
        <v>381</v>
      </c>
    </row>
    <row r="17" spans="2:12" x14ac:dyDescent="0.2">
      <c r="B17" s="78" t="s">
        <v>77</v>
      </c>
      <c r="C17" s="79">
        <v>1.1623538461538499E-2</v>
      </c>
      <c r="D17" s="82">
        <f t="shared" si="3"/>
        <v>1.6374981355146646E-3</v>
      </c>
      <c r="E17" s="82">
        <f t="shared" si="0"/>
        <v>0.99615117871881298</v>
      </c>
      <c r="F17" s="83" t="s">
        <v>381</v>
      </c>
      <c r="G17" s="2"/>
      <c r="H17" s="78" t="s">
        <v>170</v>
      </c>
      <c r="I17" s="79">
        <v>1.1937552E-3</v>
      </c>
      <c r="J17" s="82">
        <f t="shared" si="1"/>
        <v>5.590030368346462E-3</v>
      </c>
      <c r="K17" s="82">
        <f t="shared" si="4"/>
        <v>0.98695457715666235</v>
      </c>
      <c r="L17" s="83" t="s">
        <v>381</v>
      </c>
    </row>
    <row r="18" spans="2:12" x14ac:dyDescent="0.2">
      <c r="B18" s="78" t="s">
        <v>56</v>
      </c>
      <c r="C18" s="79">
        <v>7.2764031799507399E-3</v>
      </c>
      <c r="D18" s="82">
        <f t="shared" si="3"/>
        <v>1.0250834270345954E-3</v>
      </c>
      <c r="E18" s="82">
        <f t="shared" si="0"/>
        <v>0.99717626214584754</v>
      </c>
      <c r="F18" s="83" t="s">
        <v>381</v>
      </c>
      <c r="G18" s="2"/>
      <c r="H18" s="78" t="s">
        <v>77</v>
      </c>
      <c r="I18" s="79">
        <v>8.94118343195266E-4</v>
      </c>
      <c r="J18" s="82">
        <f t="shared" si="1"/>
        <v>4.1869126026484833E-3</v>
      </c>
      <c r="K18" s="82">
        <f t="shared" si="4"/>
        <v>0.99114148975931082</v>
      </c>
      <c r="L18" s="83" t="s">
        <v>381</v>
      </c>
    </row>
    <row r="19" spans="2:12" x14ac:dyDescent="0.2">
      <c r="B19" s="78" t="s">
        <v>57</v>
      </c>
      <c r="C19" s="79">
        <v>7.0800399531078901E-3</v>
      </c>
      <c r="D19" s="82">
        <f t="shared" si="3"/>
        <v>9.9742021424420631E-4</v>
      </c>
      <c r="E19" s="82">
        <f t="shared" si="0"/>
        <v>0.99817368236009174</v>
      </c>
      <c r="F19" s="83" t="s">
        <v>381</v>
      </c>
      <c r="G19" s="2"/>
      <c r="H19" s="78" t="s">
        <v>57</v>
      </c>
      <c r="I19" s="79">
        <v>3.9062172281959998E-4</v>
      </c>
      <c r="J19" s="82">
        <f t="shared" si="1"/>
        <v>1.8291751048266662E-3</v>
      </c>
      <c r="K19" s="82">
        <f t="shared" si="4"/>
        <v>0.99297066486413754</v>
      </c>
      <c r="L19" s="83" t="s">
        <v>381</v>
      </c>
    </row>
    <row r="20" spans="2:12" x14ac:dyDescent="0.2">
      <c r="B20" s="78" t="s">
        <v>60</v>
      </c>
      <c r="C20" s="79">
        <v>3.0912144222064899E-3</v>
      </c>
      <c r="D20" s="82">
        <f t="shared" si="3"/>
        <v>4.3548338310132607E-4</v>
      </c>
      <c r="E20" s="82">
        <f t="shared" si="0"/>
        <v>0.99860916574319303</v>
      </c>
      <c r="F20" s="83" t="s">
        <v>381</v>
      </c>
      <c r="G20" s="2"/>
      <c r="H20" s="78" t="s">
        <v>75</v>
      </c>
      <c r="I20" s="79">
        <v>3.8872056635671999E-4</v>
      </c>
      <c r="J20" s="82">
        <f t="shared" si="1"/>
        <v>1.8202725070725562E-3</v>
      </c>
      <c r="K20" s="82">
        <f t="shared" si="4"/>
        <v>0.99479093737121005</v>
      </c>
      <c r="L20" s="83" t="s">
        <v>381</v>
      </c>
    </row>
    <row r="21" spans="2:12" x14ac:dyDescent="0.2">
      <c r="B21" s="78" t="s">
        <v>86</v>
      </c>
      <c r="C21" s="79">
        <v>2.4693956043956001E-3</v>
      </c>
      <c r="D21" s="82">
        <f t="shared" si="3"/>
        <v>3.4788293697534561E-4</v>
      </c>
      <c r="E21" s="82">
        <f t="shared" si="0"/>
        <v>0.99895704868016832</v>
      </c>
      <c r="F21" s="83" t="s">
        <v>381</v>
      </c>
      <c r="G21" s="2"/>
      <c r="H21" s="78" t="s">
        <v>84</v>
      </c>
      <c r="I21" s="79">
        <v>2.85605002531522E-4</v>
      </c>
      <c r="J21" s="82">
        <f t="shared" si="1"/>
        <v>1.3374104150523291E-3</v>
      </c>
      <c r="K21" s="82">
        <f t="shared" si="4"/>
        <v>0.99612834778626236</v>
      </c>
      <c r="L21" s="83" t="s">
        <v>381</v>
      </c>
    </row>
    <row r="22" spans="2:12" x14ac:dyDescent="0.2">
      <c r="B22" s="78" t="s">
        <v>68</v>
      </c>
      <c r="C22" s="79">
        <v>2.3042465707641098E-3</v>
      </c>
      <c r="D22" s="82">
        <f t="shared" si="3"/>
        <v>3.2461711000290926E-4</v>
      </c>
      <c r="E22" s="82">
        <f t="shared" si="0"/>
        <v>0.99928166579017119</v>
      </c>
      <c r="F22" s="83" t="s">
        <v>381</v>
      </c>
      <c r="G22" s="2"/>
      <c r="H22" s="78" t="s">
        <v>68</v>
      </c>
      <c r="I22" s="79">
        <v>2.0334626201895501E-4</v>
      </c>
      <c r="J22" s="82">
        <f t="shared" si="1"/>
        <v>9.5221514425712671E-4</v>
      </c>
      <c r="K22" s="82">
        <f t="shared" si="4"/>
        <v>0.9970805629305195</v>
      </c>
      <c r="L22" s="83" t="s">
        <v>381</v>
      </c>
    </row>
    <row r="23" spans="2:12" x14ac:dyDescent="0.2">
      <c r="B23" s="78" t="s">
        <v>59</v>
      </c>
      <c r="C23" s="79">
        <v>1.94028721998654E-3</v>
      </c>
      <c r="D23" s="82">
        <f t="shared" si="3"/>
        <v>2.7334332962411452E-4</v>
      </c>
      <c r="E23" s="82">
        <f t="shared" si="0"/>
        <v>0.99955500911979533</v>
      </c>
      <c r="F23" s="83" t="s">
        <v>381</v>
      </c>
      <c r="G23" s="2"/>
      <c r="H23" s="78" t="s">
        <v>86</v>
      </c>
      <c r="I23" s="79">
        <v>1.8995350803043101E-4</v>
      </c>
      <c r="J23" s="82">
        <f t="shared" si="1"/>
        <v>8.8950052612466347E-4</v>
      </c>
      <c r="K23" s="82">
        <f t="shared" si="4"/>
        <v>0.99797006345664419</v>
      </c>
      <c r="L23" s="83" t="s">
        <v>381</v>
      </c>
    </row>
    <row r="24" spans="2:12" x14ac:dyDescent="0.2">
      <c r="B24" s="78" t="s">
        <v>121</v>
      </c>
      <c r="C24" s="79">
        <v>7.2199999999999999E-4</v>
      </c>
      <c r="D24" s="82">
        <f t="shared" si="3"/>
        <v>1.0171374730282445E-4</v>
      </c>
      <c r="E24" s="82">
        <f t="shared" si="0"/>
        <v>0.99965672286709817</v>
      </c>
      <c r="F24" s="83" t="s">
        <v>381</v>
      </c>
      <c r="G24" s="2"/>
      <c r="H24" s="78" t="s">
        <v>60</v>
      </c>
      <c r="I24" s="79">
        <v>9.0562769066434998E-5</v>
      </c>
      <c r="J24" s="82">
        <f t="shared" si="1"/>
        <v>4.2408077411760733E-4</v>
      </c>
      <c r="K24" s="82">
        <f t="shared" si="4"/>
        <v>0.99839414423076178</v>
      </c>
      <c r="L24" s="83" t="s">
        <v>381</v>
      </c>
    </row>
    <row r="25" spans="2:12" x14ac:dyDescent="0.2">
      <c r="B25" s="78" t="s">
        <v>70</v>
      </c>
      <c r="C25" s="79">
        <v>5.0825026879259899E-4</v>
      </c>
      <c r="D25" s="82">
        <f t="shared" si="3"/>
        <v>7.160116261296817E-5</v>
      </c>
      <c r="E25" s="82">
        <f t="shared" si="0"/>
        <v>0.99972832402971112</v>
      </c>
      <c r="F25" s="83" t="s">
        <v>381</v>
      </c>
      <c r="G25" s="2"/>
      <c r="H25" s="78" t="s">
        <v>71</v>
      </c>
      <c r="I25" s="79">
        <v>6.7042335615894206E-5</v>
      </c>
      <c r="J25" s="82">
        <f t="shared" si="1"/>
        <v>3.1394099230539412E-4</v>
      </c>
      <c r="K25" s="82">
        <f t="shared" si="4"/>
        <v>0.9987080852230672</v>
      </c>
      <c r="L25" s="83" t="s">
        <v>381</v>
      </c>
    </row>
    <row r="26" spans="2:12" x14ac:dyDescent="0.2">
      <c r="B26" s="78" t="s">
        <v>61</v>
      </c>
      <c r="C26" s="79">
        <v>4.5427992835783302E-4</v>
      </c>
      <c r="D26" s="82">
        <f t="shared" si="3"/>
        <v>6.3997941603509455E-5</v>
      </c>
      <c r="E26" s="82">
        <f t="shared" si="0"/>
        <v>0.99979232197131462</v>
      </c>
      <c r="F26" s="83" t="s">
        <v>381</v>
      </c>
      <c r="G26" s="2"/>
      <c r="H26" s="78" t="s">
        <v>70</v>
      </c>
      <c r="I26" s="79">
        <v>5.6147576014641898E-5</v>
      </c>
      <c r="J26" s="82">
        <f t="shared" si="1"/>
        <v>2.6292380132114993E-4</v>
      </c>
      <c r="K26" s="82">
        <f t="shared" si="4"/>
        <v>0.9989710090243884</v>
      </c>
      <c r="L26" s="83" t="s">
        <v>381</v>
      </c>
    </row>
    <row r="27" spans="2:12" x14ac:dyDescent="0.2">
      <c r="B27" s="78" t="s">
        <v>66</v>
      </c>
      <c r="C27" s="79">
        <v>3.9114878710302503E-4</v>
      </c>
      <c r="D27" s="82">
        <f t="shared" si="3"/>
        <v>5.5104167436569763E-5</v>
      </c>
      <c r="E27" s="82">
        <f t="shared" si="0"/>
        <v>0.99984742613875122</v>
      </c>
      <c r="F27" s="83" t="s">
        <v>381</v>
      </c>
      <c r="G27" s="2"/>
      <c r="H27" s="78" t="s">
        <v>174</v>
      </c>
      <c r="I27" s="79">
        <v>5.0657130000000002E-5</v>
      </c>
      <c r="J27" s="82">
        <f t="shared" si="1"/>
        <v>2.3721353848198912E-4</v>
      </c>
      <c r="K27" s="82">
        <f t="shared" si="4"/>
        <v>0.99920822256287034</v>
      </c>
      <c r="L27" s="83" t="s">
        <v>381</v>
      </c>
    </row>
    <row r="28" spans="2:12" x14ac:dyDescent="0.2">
      <c r="B28" s="78" t="s">
        <v>69</v>
      </c>
      <c r="C28" s="79">
        <v>3.81529537402756E-4</v>
      </c>
      <c r="D28" s="82">
        <f t="shared" si="3"/>
        <v>5.3749029024857946E-5</v>
      </c>
      <c r="E28" s="82">
        <f t="shared" si="0"/>
        <v>0.9999011751677761</v>
      </c>
      <c r="F28" s="83" t="s">
        <v>381</v>
      </c>
      <c r="G28" s="2"/>
      <c r="H28" s="78" t="s">
        <v>114</v>
      </c>
      <c r="I28" s="79">
        <v>5.0000000000000002E-5</v>
      </c>
      <c r="J28" s="82">
        <f t="shared" si="1"/>
        <v>2.3413637772411221E-4</v>
      </c>
      <c r="K28" s="82">
        <f t="shared" si="4"/>
        <v>0.99944235894059441</v>
      </c>
      <c r="L28" s="83" t="s">
        <v>381</v>
      </c>
    </row>
    <row r="29" spans="2:12" x14ac:dyDescent="0.2">
      <c r="B29" s="78" t="s">
        <v>174</v>
      </c>
      <c r="C29" s="79">
        <v>3.0243213000000002E-4</v>
      </c>
      <c r="D29" s="82">
        <f t="shared" si="3"/>
        <v>4.2605962946087197E-5</v>
      </c>
      <c r="E29" s="82">
        <f t="shared" si="0"/>
        <v>0.99994378113072224</v>
      </c>
      <c r="F29" s="83" t="s">
        <v>381</v>
      </c>
      <c r="G29" s="2"/>
      <c r="H29" s="78" t="s">
        <v>69</v>
      </c>
      <c r="I29" s="79">
        <v>4.2052549250188899E-5</v>
      </c>
      <c r="J29" s="82">
        <f t="shared" si="1"/>
        <v>1.9692063111008117E-4</v>
      </c>
      <c r="K29" s="82">
        <f t="shared" si="4"/>
        <v>0.99963927957170451</v>
      </c>
      <c r="L29" s="83" t="s">
        <v>381</v>
      </c>
    </row>
    <row r="30" spans="2:12" x14ac:dyDescent="0.2">
      <c r="B30" s="78" t="s">
        <v>131</v>
      </c>
      <c r="C30" s="79">
        <v>2.5887808970517399E-4</v>
      </c>
      <c r="D30" s="82">
        <f t="shared" si="3"/>
        <v>3.6470167033947351E-5</v>
      </c>
      <c r="E30" s="82">
        <f t="shared" si="0"/>
        <v>0.99998025129775614</v>
      </c>
      <c r="F30" s="83" t="s">
        <v>381</v>
      </c>
      <c r="G30" s="2"/>
      <c r="H30" s="78" t="s">
        <v>59</v>
      </c>
      <c r="I30" s="79">
        <v>3.6433580999953302E-5</v>
      </c>
      <c r="J30" s="82">
        <f t="shared" si="1"/>
        <v>1.7060853365694206E-4</v>
      </c>
      <c r="K30" s="82">
        <f t="shared" si="4"/>
        <v>0.99980988810536142</v>
      </c>
      <c r="L30" s="83" t="s">
        <v>381</v>
      </c>
    </row>
    <row r="31" spans="2:12" x14ac:dyDescent="0.2">
      <c r="B31" s="78" t="s">
        <v>114</v>
      </c>
      <c r="C31" s="79">
        <v>1.2E-4</v>
      </c>
      <c r="D31" s="82">
        <f t="shared" si="3"/>
        <v>1.6905331961688276E-5</v>
      </c>
      <c r="E31" s="82">
        <f t="shared" si="0"/>
        <v>0.99999715662971778</v>
      </c>
      <c r="F31" s="83" t="s">
        <v>381</v>
      </c>
      <c r="G31" s="2"/>
      <c r="H31" s="78" t="s">
        <v>66</v>
      </c>
      <c r="I31" s="79">
        <v>2.93361590327269E-5</v>
      </c>
      <c r="J31" s="82">
        <f t="shared" si="1"/>
        <v>1.3737324024522341E-4</v>
      </c>
      <c r="K31" s="82">
        <f t="shared" si="4"/>
        <v>0.99994726134560663</v>
      </c>
      <c r="L31" s="83" t="s">
        <v>381</v>
      </c>
    </row>
    <row r="32" spans="2:12" x14ac:dyDescent="0.2">
      <c r="B32" s="78" t="s">
        <v>71</v>
      </c>
      <c r="C32" s="79">
        <v>1.5755901632072501E-5</v>
      </c>
      <c r="D32" s="82">
        <f t="shared" si="3"/>
        <v>2.2196562287157642E-6</v>
      </c>
      <c r="E32" s="82">
        <f t="shared" ref="E32" si="5">IF(D32=1,0,IF(ISNUMBER(D32+E31),D32+E31,0))</f>
        <v>0.99999937628594648</v>
      </c>
      <c r="F32" s="83"/>
      <c r="G32" s="2"/>
      <c r="H32" s="78" t="s">
        <v>61</v>
      </c>
      <c r="I32" s="79">
        <v>8.6794483878155595E-6</v>
      </c>
      <c r="J32" s="82">
        <f t="shared" si="1"/>
        <v>4.0643492123330406E-5</v>
      </c>
      <c r="K32" s="82">
        <f t="shared" si="4"/>
        <v>0.99998790483772992</v>
      </c>
      <c r="L32" s="83" t="s">
        <v>381</v>
      </c>
    </row>
    <row r="33" spans="2:12" x14ac:dyDescent="0.2">
      <c r="B33" s="78" t="s">
        <v>78</v>
      </c>
      <c r="C33" s="79">
        <v>3.9667940097645002E-6</v>
      </c>
      <c r="D33" s="82">
        <f t="shared" si="3"/>
        <v>5.5883307965587834E-7</v>
      </c>
      <c r="E33" s="82">
        <f t="shared" ref="E33:E34" si="6">IF(D33=1,0,IF(ISNUMBER(D33+E32),D33+E32,0))</f>
        <v>0.99999993511902618</v>
      </c>
      <c r="F33" s="83"/>
      <c r="G33" s="2"/>
      <c r="H33" s="78" t="s">
        <v>67</v>
      </c>
      <c r="I33" s="79">
        <v>1.8841174875237299E-6</v>
      </c>
      <c r="J33" s="82">
        <f t="shared" si="1"/>
        <v>8.8228088747092252E-6</v>
      </c>
      <c r="K33" s="82">
        <f t="shared" si="4"/>
        <v>0.99999672764660463</v>
      </c>
      <c r="L33" s="83" t="s">
        <v>381</v>
      </c>
    </row>
    <row r="34" spans="2:12" x14ac:dyDescent="0.2">
      <c r="B34" s="78" t="s">
        <v>58</v>
      </c>
      <c r="C34" s="79">
        <v>4.6054799999999998E-7</v>
      </c>
      <c r="D34" s="82">
        <f t="shared" si="3"/>
        <v>6.4880973535763432E-8</v>
      </c>
      <c r="E34" s="82">
        <f t="shared" si="6"/>
        <v>0.99999999999999967</v>
      </c>
      <c r="F34" s="83"/>
      <c r="H34" s="78" t="s">
        <v>78</v>
      </c>
      <c r="I34" s="79">
        <v>6.6113233496074997E-7</v>
      </c>
      <c r="J34" s="82">
        <f t="shared" si="1"/>
        <v>3.0959026020798881E-6</v>
      </c>
      <c r="K34" s="82">
        <f t="shared" ref="K34:K35" si="7">IF(J34=1,0,IF(ISNUMBER(J34+K33),J34+K33,0))</f>
        <v>0.99999982354920669</v>
      </c>
      <c r="L34" s="83"/>
    </row>
    <row r="35" spans="2:12" ht="12.75" thickBot="1" x14ac:dyDescent="0.25">
      <c r="B35" s="80"/>
      <c r="C35" s="81"/>
      <c r="D35" s="84"/>
      <c r="E35" s="84"/>
      <c r="F35" s="85"/>
      <c r="H35" s="78" t="s">
        <v>58</v>
      </c>
      <c r="I35" s="79">
        <v>3.7681200000000003E-8</v>
      </c>
      <c r="J35" s="82">
        <f t="shared" si="1"/>
        <v>1.7645079352595633E-7</v>
      </c>
      <c r="K35" s="82">
        <f t="shared" si="7"/>
        <v>1.0000000000000002</v>
      </c>
      <c r="L35" s="83"/>
    </row>
    <row r="36" spans="2:12" ht="12.75" thickBot="1" x14ac:dyDescent="0.25">
      <c r="B36" s="161"/>
      <c r="C36" s="161"/>
      <c r="D36" s="161"/>
      <c r="E36" s="82"/>
      <c r="F36" s="113"/>
      <c r="H36" s="80"/>
      <c r="I36" s="81"/>
      <c r="J36" s="84"/>
      <c r="K36" s="84"/>
      <c r="L36" s="85"/>
    </row>
    <row r="37" spans="2:12" x14ac:dyDescent="0.2">
      <c r="B37" s="161"/>
      <c r="C37" s="161"/>
      <c r="D37" s="161"/>
      <c r="E37" s="82"/>
      <c r="F37" s="113"/>
    </row>
    <row r="38" spans="2:12" x14ac:dyDescent="0.2">
      <c r="B38" s="161"/>
      <c r="C38" s="161"/>
      <c r="D38" s="161"/>
      <c r="E38" s="32"/>
    </row>
    <row r="39" spans="2:12" ht="12.75" x14ac:dyDescent="0.2">
      <c r="C39" s="19"/>
      <c r="D39" s="32"/>
      <c r="E39" s="32"/>
      <c r="H39"/>
      <c r="I39" s="171"/>
      <c r="J39"/>
    </row>
    <row r="40" spans="2:12" ht="12.75" x14ac:dyDescent="0.2">
      <c r="C40" s="19"/>
      <c r="D40" s="32"/>
      <c r="E40" s="32"/>
      <c r="H40"/>
      <c r="I40" s="171"/>
      <c r="J40"/>
    </row>
    <row r="41" spans="2:12" ht="12.75" x14ac:dyDescent="0.2">
      <c r="C41" s="19"/>
      <c r="D41" s="32"/>
      <c r="E41" s="32"/>
      <c r="H41"/>
      <c r="I41" s="171"/>
      <c r="J41"/>
    </row>
    <row r="42" spans="2:12" ht="12.75" x14ac:dyDescent="0.2">
      <c r="C42" s="19"/>
      <c r="D42" s="32"/>
      <c r="E42" s="32"/>
      <c r="H42"/>
      <c r="I42" s="171"/>
      <c r="J42"/>
    </row>
    <row r="43" spans="2:12" ht="12.75" x14ac:dyDescent="0.2">
      <c r="C43" s="19"/>
      <c r="D43" s="32"/>
      <c r="E43" s="32"/>
      <c r="H43"/>
      <c r="I43" s="171"/>
      <c r="J43"/>
    </row>
    <row r="44" spans="2:12" ht="12.75" x14ac:dyDescent="0.2">
      <c r="C44" s="19"/>
      <c r="D44" s="32"/>
      <c r="E44" s="32"/>
      <c r="H44"/>
      <c r="I44" s="171"/>
      <c r="J44"/>
    </row>
    <row r="45" spans="2:12" ht="12.75" x14ac:dyDescent="0.2">
      <c r="C45" s="19"/>
      <c r="D45" s="32"/>
      <c r="E45" s="32"/>
      <c r="H45"/>
      <c r="I45" s="171"/>
      <c r="J45"/>
    </row>
    <row r="46" spans="2:12" ht="12.75" x14ac:dyDescent="0.2">
      <c r="C46" s="19"/>
      <c r="D46" s="32"/>
      <c r="E46" s="32"/>
      <c r="H46"/>
      <c r="I46" s="171"/>
      <c r="J46"/>
    </row>
    <row r="47" spans="2:12" ht="12.75" x14ac:dyDescent="0.2">
      <c r="C47" s="19"/>
      <c r="D47" s="32"/>
      <c r="E47" s="32"/>
      <c r="H47"/>
      <c r="I47" s="171"/>
      <c r="J47"/>
    </row>
    <row r="48" spans="2:12" ht="12.75" x14ac:dyDescent="0.2">
      <c r="C48" s="19"/>
      <c r="D48" s="32"/>
      <c r="E48" s="32"/>
      <c r="H48"/>
      <c r="I48" s="171"/>
      <c r="J48"/>
    </row>
    <row r="49" spans="3:10" ht="12.75" x14ac:dyDescent="0.2">
      <c r="C49" s="19"/>
      <c r="D49" s="32"/>
      <c r="E49" s="32"/>
      <c r="H49"/>
      <c r="I49" s="171"/>
      <c r="J49"/>
    </row>
    <row r="50" spans="3:10" ht="12.75" x14ac:dyDescent="0.2">
      <c r="C50" s="19"/>
      <c r="D50" s="32"/>
      <c r="E50" s="32"/>
      <c r="H50"/>
      <c r="I50" s="171"/>
      <c r="J50"/>
    </row>
    <row r="51" spans="3:10" ht="12.75" x14ac:dyDescent="0.2">
      <c r="C51" s="19"/>
      <c r="D51" s="32"/>
      <c r="E51" s="32"/>
      <c r="H51"/>
      <c r="I51" s="171"/>
      <c r="J51"/>
    </row>
    <row r="52" spans="3:10" ht="12.75" x14ac:dyDescent="0.2">
      <c r="C52" s="19"/>
      <c r="D52" s="32"/>
      <c r="E52" s="32"/>
      <c r="H52"/>
      <c r="I52" s="171"/>
      <c r="J52"/>
    </row>
    <row r="53" spans="3:10" ht="12.75" x14ac:dyDescent="0.2">
      <c r="C53" s="19"/>
      <c r="D53" s="32"/>
      <c r="E53" s="32"/>
      <c r="H53"/>
      <c r="I53" s="171"/>
      <c r="J53"/>
    </row>
    <row r="54" spans="3:10" ht="12.75" x14ac:dyDescent="0.2">
      <c r="C54" s="19"/>
      <c r="D54" s="32"/>
      <c r="E54" s="32"/>
      <c r="H54"/>
      <c r="I54" s="171"/>
      <c r="J54"/>
    </row>
    <row r="55" spans="3:10" ht="12.75" x14ac:dyDescent="0.2">
      <c r="C55" s="19"/>
      <c r="D55" s="32"/>
      <c r="E55" s="32"/>
      <c r="H55"/>
      <c r="I55" s="171"/>
      <c r="J55"/>
    </row>
    <row r="56" spans="3:10" ht="12.75" x14ac:dyDescent="0.2">
      <c r="C56" s="19"/>
      <c r="D56" s="32"/>
      <c r="E56" s="32"/>
      <c r="H56"/>
      <c r="I56" s="171"/>
      <c r="J56"/>
    </row>
    <row r="57" spans="3:10" ht="12.75" x14ac:dyDescent="0.2">
      <c r="C57" s="19"/>
      <c r="D57" s="32"/>
      <c r="E57" s="32"/>
      <c r="H57"/>
      <c r="I57" s="171"/>
      <c r="J57"/>
    </row>
    <row r="58" spans="3:10" ht="12.75" x14ac:dyDescent="0.2">
      <c r="C58" s="19"/>
      <c r="D58" s="32"/>
      <c r="E58" s="32"/>
      <c r="H58"/>
      <c r="I58" s="171"/>
      <c r="J58"/>
    </row>
    <row r="59" spans="3:10" ht="12.75" x14ac:dyDescent="0.2">
      <c r="C59" s="19"/>
      <c r="D59" s="32"/>
      <c r="E59" s="32"/>
      <c r="H59"/>
      <c r="I59" s="171"/>
      <c r="J59"/>
    </row>
    <row r="60" spans="3:10" ht="12.75" x14ac:dyDescent="0.2">
      <c r="C60" s="19"/>
      <c r="D60" s="32"/>
      <c r="E60" s="32"/>
      <c r="H60"/>
      <c r="I60" s="171"/>
      <c r="J60"/>
    </row>
    <row r="61" spans="3:10" ht="12.75" x14ac:dyDescent="0.2">
      <c r="C61" s="19"/>
      <c r="D61" s="32"/>
      <c r="E61" s="32"/>
      <c r="H61"/>
      <c r="I61" s="171"/>
      <c r="J61"/>
    </row>
    <row r="62" spans="3:10" ht="12.75" x14ac:dyDescent="0.2">
      <c r="C62" s="19"/>
      <c r="D62" s="32"/>
      <c r="E62" s="32"/>
      <c r="H62"/>
      <c r="I62" s="171"/>
      <c r="J62"/>
    </row>
    <row r="63" spans="3:10" ht="12.75" x14ac:dyDescent="0.2">
      <c r="C63" s="19"/>
      <c r="D63" s="32"/>
      <c r="E63" s="32"/>
      <c r="H63"/>
      <c r="I63" s="171"/>
      <c r="J63"/>
    </row>
    <row r="64" spans="3:10" ht="12.75" x14ac:dyDescent="0.2">
      <c r="C64" s="19"/>
      <c r="D64" s="32"/>
      <c r="E64" s="32"/>
      <c r="H64"/>
      <c r="I64" s="171"/>
      <c r="J64"/>
    </row>
    <row r="65" spans="3:10" ht="12.75" x14ac:dyDescent="0.2">
      <c r="C65" s="19"/>
      <c r="D65" s="32"/>
      <c r="E65" s="32"/>
      <c r="H65"/>
      <c r="I65" s="171"/>
      <c r="J65"/>
    </row>
    <row r="66" spans="3:10" ht="12.75" x14ac:dyDescent="0.2">
      <c r="C66" s="19"/>
      <c r="D66" s="32"/>
      <c r="E66" s="32"/>
      <c r="H66"/>
      <c r="I66" s="171"/>
      <c r="J66"/>
    </row>
    <row r="67" spans="3:10" ht="12.75" x14ac:dyDescent="0.2">
      <c r="C67" s="19"/>
      <c r="D67" s="32"/>
      <c r="E67" s="32"/>
      <c r="H67"/>
      <c r="I67" s="171"/>
      <c r="J67"/>
    </row>
    <row r="68" spans="3:10" ht="12.75" x14ac:dyDescent="0.2">
      <c r="C68" s="19"/>
      <c r="D68" s="32"/>
      <c r="E68" s="32"/>
      <c r="H68"/>
      <c r="I68" s="171"/>
      <c r="J68"/>
    </row>
    <row r="69" spans="3:10" ht="12.75" x14ac:dyDescent="0.2">
      <c r="C69" s="19"/>
      <c r="D69" s="32"/>
      <c r="E69" s="32"/>
      <c r="H69"/>
      <c r="I69" s="171"/>
      <c r="J69"/>
    </row>
    <row r="70" spans="3:10" ht="12.75" x14ac:dyDescent="0.2">
      <c r="C70" s="19"/>
      <c r="D70" s="32"/>
      <c r="E70" s="32"/>
      <c r="H70"/>
      <c r="I70" s="171"/>
      <c r="J70"/>
    </row>
    <row r="71" spans="3:10" ht="12.75" x14ac:dyDescent="0.2">
      <c r="C71" s="19"/>
      <c r="D71" s="32"/>
      <c r="E71" s="32"/>
      <c r="H71"/>
      <c r="I71" s="171"/>
      <c r="J7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theme="4"/>
  </sheetPr>
  <dimension ref="B1:L119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9.140625" style="10"/>
    <col min="2" max="2" width="16.28515625" style="10" bestFit="1" customWidth="1"/>
    <col min="3" max="3" width="7.85546875" style="10" bestFit="1" customWidth="1"/>
    <col min="4" max="4" width="14.28515625" style="10" bestFit="1" customWidth="1"/>
    <col min="5" max="5" width="11.28515625" style="10" bestFit="1" customWidth="1"/>
    <col min="6" max="6" width="9.140625" style="30" bestFit="1" customWidth="1"/>
    <col min="7" max="7" width="2.28515625" style="10" customWidth="1"/>
    <col min="8" max="8" width="16.28515625" style="10" customWidth="1"/>
    <col min="9" max="9" width="7.5703125" style="10" customWidth="1"/>
    <col min="10" max="10" width="14.28515625" style="10" customWidth="1"/>
    <col min="11" max="11" width="11.28515625" style="10" customWidth="1"/>
    <col min="12" max="16384" width="9.140625" style="10"/>
  </cols>
  <sheetData>
    <row r="1" spans="2:12" ht="15" x14ac:dyDescent="0.25">
      <c r="B1" s="177" t="s">
        <v>372</v>
      </c>
    </row>
    <row r="3" spans="2:12" ht="12.75" thickBot="1" x14ac:dyDescent="0.25">
      <c r="B3" s="10" t="s">
        <v>29</v>
      </c>
      <c r="H3" s="10" t="s">
        <v>29</v>
      </c>
      <c r="L3" s="30"/>
    </row>
    <row r="4" spans="2:12" ht="24.75" thickBot="1" x14ac:dyDescent="0.25">
      <c r="B4" s="40" t="s">
        <v>0</v>
      </c>
      <c r="C4" s="41" t="s">
        <v>345</v>
      </c>
      <c r="D4" s="41" t="s">
        <v>1</v>
      </c>
      <c r="E4" s="41" t="s">
        <v>2</v>
      </c>
      <c r="F4" s="42" t="s">
        <v>3</v>
      </c>
      <c r="H4" s="40" t="s">
        <v>0</v>
      </c>
      <c r="I4" s="41" t="s">
        <v>346</v>
      </c>
      <c r="J4" s="41" t="s">
        <v>1</v>
      </c>
      <c r="K4" s="41" t="s">
        <v>2</v>
      </c>
      <c r="L4" s="42" t="s">
        <v>3</v>
      </c>
    </row>
    <row r="5" spans="2:12" x14ac:dyDescent="0.2">
      <c r="B5" s="76" t="s">
        <v>181</v>
      </c>
      <c r="C5" s="77">
        <f>SUM(C6:C32)</f>
        <v>0.22960300995353336</v>
      </c>
      <c r="D5" s="166"/>
      <c r="E5" s="86"/>
      <c r="F5" s="90"/>
      <c r="G5" s="2"/>
      <c r="H5" s="76" t="s">
        <v>181</v>
      </c>
      <c r="I5" s="77">
        <f>SUM(I6:I31)</f>
        <v>1.0641112515613194</v>
      </c>
      <c r="J5" s="166"/>
      <c r="K5" s="86"/>
      <c r="L5" s="87"/>
    </row>
    <row r="6" spans="2:12" x14ac:dyDescent="0.2">
      <c r="B6" s="78" t="s">
        <v>82</v>
      </c>
      <c r="C6" s="79">
        <v>4.7265791166451701E-2</v>
      </c>
      <c r="D6" s="82">
        <f>IF(ISNUMBER(C6),C6/VLOOKUP("National Total",B$5:C$32,2,0),"0")</f>
        <v>0.20585876106771103</v>
      </c>
      <c r="E6" s="82">
        <f t="shared" ref="E6:E15" si="0">IF(D6=1,0,IF(ISNUMBER(D6+E5),D6+E5,0))</f>
        <v>0.20585876106771103</v>
      </c>
      <c r="F6" s="91" t="s">
        <v>364</v>
      </c>
      <c r="G6" s="2"/>
      <c r="H6" s="78" t="s">
        <v>170</v>
      </c>
      <c r="I6" s="79">
        <v>0.70340603967818705</v>
      </c>
      <c r="J6" s="82">
        <f>IF(ISNUMBER(I6),I6/VLOOKUP("National Total",H$5:I$31,2,0),"0")</f>
        <v>0.66102678516566116</v>
      </c>
      <c r="K6" s="82">
        <f t="shared" ref="K6:K11" si="1">IF(J6=1,0,IF(ISNUMBER(J6+K5),J6+K5,0))</f>
        <v>0.66102678516566116</v>
      </c>
      <c r="L6" s="83" t="s">
        <v>364</v>
      </c>
    </row>
    <row r="7" spans="2:12" x14ac:dyDescent="0.2">
      <c r="B7" s="78" t="s">
        <v>55</v>
      </c>
      <c r="C7" s="79">
        <v>3.9899498334816902E-2</v>
      </c>
      <c r="D7" s="82">
        <f t="shared" ref="D7:D31" si="2">IF(ISNUMBER(C7),C7/VLOOKUP("National Total",B$5:C$32,2,0),"0")</f>
        <v>0.17377602472585918</v>
      </c>
      <c r="E7" s="82">
        <f t="shared" si="0"/>
        <v>0.37963478579357024</v>
      </c>
      <c r="F7" s="91" t="s">
        <v>364</v>
      </c>
      <c r="G7" s="2"/>
      <c r="H7" s="78" t="s">
        <v>55</v>
      </c>
      <c r="I7" s="79">
        <v>0.16812747790906399</v>
      </c>
      <c r="J7" s="82">
        <f t="shared" ref="J7:J31" si="3">IF(ISNUMBER(I7),I7/VLOOKUP("National Total",H$5:I$31,2,0),"0")</f>
        <v>0.15799802667472843</v>
      </c>
      <c r="K7" s="82">
        <f t="shared" si="1"/>
        <v>0.81902481184038955</v>
      </c>
      <c r="L7" s="83" t="s">
        <v>364</v>
      </c>
    </row>
    <row r="8" spans="2:12" x14ac:dyDescent="0.2">
      <c r="B8" s="78" t="s">
        <v>63</v>
      </c>
      <c r="C8" s="79">
        <v>3.7751465123475998E-2</v>
      </c>
      <c r="D8" s="82">
        <f t="shared" si="2"/>
        <v>0.16442060202571418</v>
      </c>
      <c r="E8" s="82">
        <f t="shared" si="0"/>
        <v>0.54405538781928442</v>
      </c>
      <c r="F8" s="91" t="s">
        <v>364</v>
      </c>
      <c r="G8" s="2"/>
      <c r="H8" s="78" t="s">
        <v>63</v>
      </c>
      <c r="I8" s="79">
        <v>9.24535140888188E-2</v>
      </c>
      <c r="J8" s="82">
        <f t="shared" si="3"/>
        <v>8.6883315962655402E-2</v>
      </c>
      <c r="K8" s="82">
        <f t="shared" si="1"/>
        <v>0.90590812780304497</v>
      </c>
      <c r="L8" s="83" t="s">
        <v>381</v>
      </c>
    </row>
    <row r="9" spans="2:12" x14ac:dyDescent="0.2">
      <c r="B9" s="78" t="s">
        <v>166</v>
      </c>
      <c r="C9" s="79">
        <v>2.1328560402133E-2</v>
      </c>
      <c r="D9" s="82">
        <f t="shared" si="2"/>
        <v>9.2893209050044404E-2</v>
      </c>
      <c r="E9" s="82">
        <f t="shared" si="0"/>
        <v>0.63694859686932881</v>
      </c>
      <c r="F9" s="91" t="s">
        <v>364</v>
      </c>
      <c r="G9" s="2"/>
      <c r="H9" s="78" t="s">
        <v>73</v>
      </c>
      <c r="I9" s="79">
        <v>5.64615339066376E-2</v>
      </c>
      <c r="J9" s="82">
        <f t="shared" si="3"/>
        <v>5.3059803496856461E-2</v>
      </c>
      <c r="K9" s="82">
        <f t="shared" si="1"/>
        <v>0.95896793129990143</v>
      </c>
      <c r="L9" s="83" t="s">
        <v>381</v>
      </c>
    </row>
    <row r="10" spans="2:12" x14ac:dyDescent="0.2">
      <c r="B10" s="78" t="s">
        <v>174</v>
      </c>
      <c r="C10" s="79">
        <v>1.500579E-2</v>
      </c>
      <c r="D10" s="82">
        <f t="shared" si="2"/>
        <v>6.5355371443243909E-2</v>
      </c>
      <c r="E10" s="82">
        <f t="shared" si="0"/>
        <v>0.70230396831257269</v>
      </c>
      <c r="F10" s="91" t="s">
        <v>364</v>
      </c>
      <c r="G10" s="2"/>
      <c r="H10" s="78" t="s">
        <v>82</v>
      </c>
      <c r="I10" s="79">
        <v>1.76958270617673E-2</v>
      </c>
      <c r="J10" s="82">
        <f t="shared" si="3"/>
        <v>1.662967761669944E-2</v>
      </c>
      <c r="K10" s="82">
        <f t="shared" si="1"/>
        <v>0.97559760891660086</v>
      </c>
      <c r="L10" s="83" t="s">
        <v>381</v>
      </c>
    </row>
    <row r="11" spans="2:12" x14ac:dyDescent="0.2">
      <c r="B11" s="78" t="s">
        <v>68</v>
      </c>
      <c r="C11" s="79">
        <v>1.2376908900694299E-2</v>
      </c>
      <c r="D11" s="82">
        <f t="shared" si="2"/>
        <v>5.3905690971556147E-2</v>
      </c>
      <c r="E11" s="82">
        <f t="shared" si="0"/>
        <v>0.75620965928412887</v>
      </c>
      <c r="F11" s="91" t="s">
        <v>364</v>
      </c>
      <c r="G11" s="2"/>
      <c r="H11" s="78" t="s">
        <v>80</v>
      </c>
      <c r="I11" s="79">
        <v>7.1646186944675202E-3</v>
      </c>
      <c r="J11" s="82">
        <f t="shared" si="3"/>
        <v>6.7329601899756434E-3</v>
      </c>
      <c r="K11" s="82">
        <f t="shared" si="1"/>
        <v>0.98233056910657646</v>
      </c>
      <c r="L11" s="83" t="s">
        <v>381</v>
      </c>
    </row>
    <row r="12" spans="2:12" x14ac:dyDescent="0.2">
      <c r="B12" s="78" t="s">
        <v>59</v>
      </c>
      <c r="C12" s="79">
        <v>1.11970965802937E-2</v>
      </c>
      <c r="D12" s="82">
        <f t="shared" si="2"/>
        <v>4.8767202932399487E-2</v>
      </c>
      <c r="E12" s="82">
        <f t="shared" si="0"/>
        <v>0.80497686221652831</v>
      </c>
      <c r="F12" s="91" t="s">
        <v>364</v>
      </c>
      <c r="G12" s="2"/>
      <c r="H12" s="78" t="s">
        <v>65</v>
      </c>
      <c r="I12" s="79">
        <v>4.0849698420698504E-3</v>
      </c>
      <c r="J12" s="82">
        <f t="shared" si="3"/>
        <v>3.8388559805905354E-3</v>
      </c>
      <c r="K12" s="82">
        <f t="shared" ref="K12:K25" si="4">IF(J12=1,0,IF(ISNUMBER(J12+K11),J12+K11,0))</f>
        <v>0.98616942508716698</v>
      </c>
      <c r="L12" s="83" t="s">
        <v>381</v>
      </c>
    </row>
    <row r="13" spans="2:12" x14ac:dyDescent="0.2">
      <c r="B13" s="78" t="s">
        <v>62</v>
      </c>
      <c r="C13" s="79">
        <v>9.3276636875243794E-3</v>
      </c>
      <c r="D13" s="82">
        <f t="shared" si="2"/>
        <v>4.0625180346773745E-2</v>
      </c>
      <c r="E13" s="82">
        <f t="shared" si="0"/>
        <v>0.84560204256330207</v>
      </c>
      <c r="F13" s="91" t="s">
        <v>381</v>
      </c>
      <c r="G13" s="2"/>
      <c r="H13" s="78" t="s">
        <v>77</v>
      </c>
      <c r="I13" s="79">
        <v>3.5764733727810601E-3</v>
      </c>
      <c r="J13" s="82">
        <f t="shared" si="3"/>
        <v>3.3609957300361898E-3</v>
      </c>
      <c r="K13" s="82">
        <f t="shared" si="4"/>
        <v>0.98953042081720322</v>
      </c>
      <c r="L13" s="83" t="s">
        <v>381</v>
      </c>
    </row>
    <row r="14" spans="2:12" x14ac:dyDescent="0.2">
      <c r="B14" s="78" t="s">
        <v>57</v>
      </c>
      <c r="C14" s="79">
        <v>7.19966955484E-3</v>
      </c>
      <c r="D14" s="82">
        <f t="shared" si="2"/>
        <v>3.1357034719610412E-2</v>
      </c>
      <c r="E14" s="82">
        <f t="shared" si="0"/>
        <v>0.87695907728291245</v>
      </c>
      <c r="F14" s="91" t="s">
        <v>381</v>
      </c>
      <c r="G14" s="2"/>
      <c r="H14" s="78" t="s">
        <v>62</v>
      </c>
      <c r="I14" s="79">
        <v>2.93548949592882E-3</v>
      </c>
      <c r="J14" s="82">
        <f t="shared" si="3"/>
        <v>2.7586302575240296E-3</v>
      </c>
      <c r="K14" s="82">
        <f t="shared" si="4"/>
        <v>0.9922890510747272</v>
      </c>
      <c r="L14" s="83" t="s">
        <v>381</v>
      </c>
    </row>
    <row r="15" spans="2:12" x14ac:dyDescent="0.2">
      <c r="B15" s="78" t="s">
        <v>70</v>
      </c>
      <c r="C15" s="79">
        <v>5.9430008625459404E-3</v>
      </c>
      <c r="D15" s="82">
        <f t="shared" si="2"/>
        <v>2.5883810772988881E-2</v>
      </c>
      <c r="E15" s="82">
        <f t="shared" si="0"/>
        <v>0.90284288805590129</v>
      </c>
      <c r="F15" s="91" t="s">
        <v>381</v>
      </c>
      <c r="G15" s="2"/>
      <c r="H15" s="78" t="s">
        <v>57</v>
      </c>
      <c r="I15" s="79">
        <v>2.661584392841E-3</v>
      </c>
      <c r="J15" s="82">
        <f t="shared" si="3"/>
        <v>2.5012275633170731E-3</v>
      </c>
      <c r="K15" s="82">
        <f t="shared" si="4"/>
        <v>0.99479027863804426</v>
      </c>
      <c r="L15" s="83" t="s">
        <v>381</v>
      </c>
    </row>
    <row r="16" spans="2:12" x14ac:dyDescent="0.2">
      <c r="B16" s="78" t="s">
        <v>65</v>
      </c>
      <c r="C16" s="79">
        <v>5.1992719239106599E-3</v>
      </c>
      <c r="D16" s="82">
        <f t="shared" si="2"/>
        <v>2.2644615699780588E-2</v>
      </c>
      <c r="E16" s="82">
        <f t="shared" ref="E16:E26" si="5">IF(D16=1,0,IF(ISNUMBER(D16+E15),D16+E15,0))</f>
        <v>0.9254875037556819</v>
      </c>
      <c r="F16" s="91" t="s">
        <v>381</v>
      </c>
      <c r="G16" s="2"/>
      <c r="H16" s="78" t="s">
        <v>56</v>
      </c>
      <c r="I16" s="79">
        <v>1.7049940543190801E-3</v>
      </c>
      <c r="J16" s="82">
        <f t="shared" si="3"/>
        <v>1.6022704879940176E-3</v>
      </c>
      <c r="K16" s="82">
        <f t="shared" si="4"/>
        <v>0.99639254912603825</v>
      </c>
      <c r="L16" s="83" t="s">
        <v>381</v>
      </c>
    </row>
    <row r="17" spans="2:12" x14ac:dyDescent="0.2">
      <c r="B17" s="78" t="s">
        <v>69</v>
      </c>
      <c r="C17" s="79">
        <v>4.4339694572414802E-3</v>
      </c>
      <c r="D17" s="82">
        <f t="shared" si="2"/>
        <v>1.9311460499314963E-2</v>
      </c>
      <c r="E17" s="82">
        <f t="shared" si="5"/>
        <v>0.94479896425499688</v>
      </c>
      <c r="F17" s="91" t="s">
        <v>381</v>
      </c>
      <c r="G17" s="2"/>
      <c r="H17" s="78" t="s">
        <v>84</v>
      </c>
      <c r="I17" s="79">
        <v>9.5201667510507197E-4</v>
      </c>
      <c r="J17" s="82">
        <f t="shared" si="3"/>
        <v>8.9465896888903638E-4</v>
      </c>
      <c r="K17" s="82">
        <f t="shared" si="4"/>
        <v>0.99728720809492732</v>
      </c>
      <c r="L17" s="83" t="s">
        <v>381</v>
      </c>
    </row>
    <row r="18" spans="2:12" x14ac:dyDescent="0.2">
      <c r="B18" s="78" t="s">
        <v>60</v>
      </c>
      <c r="C18" s="79">
        <v>3.0325472062536899E-3</v>
      </c>
      <c r="D18" s="82">
        <f t="shared" si="2"/>
        <v>1.3207785067222817E-2</v>
      </c>
      <c r="E18" s="82">
        <f t="shared" si="5"/>
        <v>0.95800674932221974</v>
      </c>
      <c r="F18" s="91" t="s">
        <v>381</v>
      </c>
      <c r="G18" s="2"/>
      <c r="H18" s="78" t="s">
        <v>86</v>
      </c>
      <c r="I18" s="79">
        <v>7.5981403212172405E-4</v>
      </c>
      <c r="J18" s="82">
        <f t="shared" si="3"/>
        <v>7.1403627299954347E-4</v>
      </c>
      <c r="K18" s="82">
        <f t="shared" si="4"/>
        <v>0.99800124436792692</v>
      </c>
      <c r="L18" s="83" t="s">
        <v>381</v>
      </c>
    </row>
    <row r="19" spans="2:12" x14ac:dyDescent="0.2">
      <c r="B19" s="78" t="s">
        <v>80</v>
      </c>
      <c r="C19" s="79">
        <v>2.7718692320446302E-3</v>
      </c>
      <c r="D19" s="82">
        <f t="shared" si="2"/>
        <v>1.2072442920524413E-2</v>
      </c>
      <c r="E19" s="82">
        <f t="shared" si="5"/>
        <v>0.97007919224274419</v>
      </c>
      <c r="F19" s="91" t="s">
        <v>381</v>
      </c>
      <c r="G19" s="2"/>
      <c r="H19" s="78" t="s">
        <v>60</v>
      </c>
      <c r="I19" s="79">
        <v>7.4383088744736604E-4</v>
      </c>
      <c r="J19" s="82">
        <f t="shared" si="3"/>
        <v>6.9901609099234571E-4</v>
      </c>
      <c r="K19" s="82">
        <f t="shared" si="4"/>
        <v>0.99870026045891924</v>
      </c>
      <c r="L19" s="83" t="s">
        <v>381</v>
      </c>
    </row>
    <row r="20" spans="2:12" x14ac:dyDescent="0.2">
      <c r="B20" s="78" t="s">
        <v>77</v>
      </c>
      <c r="C20" s="79">
        <v>2.6823550295857999E-3</v>
      </c>
      <c r="D20" s="82">
        <f t="shared" si="2"/>
        <v>1.1682577811713574E-2</v>
      </c>
      <c r="E20" s="82">
        <f t="shared" si="5"/>
        <v>0.98176177005445775</v>
      </c>
      <c r="F20" s="91" t="s">
        <v>381</v>
      </c>
      <c r="G20" s="2"/>
      <c r="H20" s="78" t="s">
        <v>68</v>
      </c>
      <c r="I20" s="79">
        <v>3.3327016505139002E-4</v>
      </c>
      <c r="J20" s="82">
        <f t="shared" si="3"/>
        <v>3.1319109215544776E-4</v>
      </c>
      <c r="K20" s="82">
        <f t="shared" si="4"/>
        <v>0.99901345155107468</v>
      </c>
      <c r="L20" s="83" t="s">
        <v>381</v>
      </c>
    </row>
    <row r="21" spans="2:12" x14ac:dyDescent="0.2">
      <c r="B21" s="78" t="s">
        <v>56</v>
      </c>
      <c r="C21" s="79">
        <v>1.77496833586266E-3</v>
      </c>
      <c r="D21" s="82">
        <f t="shared" si="2"/>
        <v>7.7305969822515606E-3</v>
      </c>
      <c r="E21" s="82">
        <f t="shared" si="5"/>
        <v>0.98949236703670929</v>
      </c>
      <c r="F21" s="91" t="s">
        <v>381</v>
      </c>
      <c r="G21" s="2"/>
      <c r="H21" s="78" t="s">
        <v>78</v>
      </c>
      <c r="I21" s="79">
        <v>3.1734352078115999E-4</v>
      </c>
      <c r="J21" s="82">
        <f t="shared" si="3"/>
        <v>2.9822400648009037E-4</v>
      </c>
      <c r="K21" s="82">
        <f t="shared" si="4"/>
        <v>0.99931167555755473</v>
      </c>
      <c r="L21" s="83" t="s">
        <v>381</v>
      </c>
    </row>
    <row r="22" spans="2:12" x14ac:dyDescent="0.2">
      <c r="B22" s="78" t="s">
        <v>170</v>
      </c>
      <c r="C22" s="79">
        <v>6.6850291200000001E-4</v>
      </c>
      <c r="D22" s="82">
        <f t="shared" si="2"/>
        <v>2.9115598795298476E-3</v>
      </c>
      <c r="E22" s="82">
        <f t="shared" si="5"/>
        <v>0.99240392691623913</v>
      </c>
      <c r="F22" s="91" t="s">
        <v>381</v>
      </c>
      <c r="G22" s="2"/>
      <c r="H22" s="78" t="s">
        <v>66</v>
      </c>
      <c r="I22" s="79">
        <v>1.4668079516363399E-4</v>
      </c>
      <c r="J22" s="82">
        <f t="shared" si="3"/>
        <v>1.378434773135011E-4</v>
      </c>
      <c r="K22" s="82">
        <f t="shared" si="4"/>
        <v>0.99944951903486823</v>
      </c>
      <c r="L22" s="83" t="s">
        <v>381</v>
      </c>
    </row>
    <row r="23" spans="2:12" x14ac:dyDescent="0.2">
      <c r="B23" s="78" t="s">
        <v>66</v>
      </c>
      <c r="C23" s="79">
        <v>5.8672318065453803E-4</v>
      </c>
      <c r="D23" s="82">
        <f t="shared" si="2"/>
        <v>2.5553810499839616E-3</v>
      </c>
      <c r="E23" s="82">
        <f t="shared" si="5"/>
        <v>0.99495930796622312</v>
      </c>
      <c r="F23" s="91" t="s">
        <v>381</v>
      </c>
      <c r="G23" s="2"/>
      <c r="H23" s="78" t="s">
        <v>174</v>
      </c>
      <c r="I23" s="79">
        <v>1.3706631000000001E-4</v>
      </c>
      <c r="J23" s="82">
        <f t="shared" si="3"/>
        <v>1.2880825176774441E-4</v>
      </c>
      <c r="K23" s="82">
        <f t="shared" si="4"/>
        <v>0.99957832728663598</v>
      </c>
      <c r="L23" s="83" t="s">
        <v>381</v>
      </c>
    </row>
    <row r="24" spans="2:12" x14ac:dyDescent="0.2">
      <c r="B24" s="78" t="s">
        <v>86</v>
      </c>
      <c r="C24" s="79">
        <v>5.6986052409129298E-4</v>
      </c>
      <c r="D24" s="82">
        <f t="shared" si="2"/>
        <v>2.4819383866379642E-3</v>
      </c>
      <c r="E24" s="82">
        <f t="shared" si="5"/>
        <v>0.99744124635286113</v>
      </c>
      <c r="F24" s="91" t="s">
        <v>381</v>
      </c>
      <c r="G24" s="2"/>
      <c r="H24" s="78" t="s">
        <v>59</v>
      </c>
      <c r="I24" s="79">
        <v>1.28883072731288E-4</v>
      </c>
      <c r="J24" s="82">
        <f t="shared" si="3"/>
        <v>1.2111804338332486E-4</v>
      </c>
      <c r="K24" s="82">
        <f t="shared" si="4"/>
        <v>0.99969944533001931</v>
      </c>
      <c r="L24" s="83" t="s">
        <v>381</v>
      </c>
    </row>
    <row r="25" spans="2:12" x14ac:dyDescent="0.2">
      <c r="B25" s="78" t="s">
        <v>78</v>
      </c>
      <c r="C25" s="79">
        <v>2.6445293398429998E-4</v>
      </c>
      <c r="D25" s="82">
        <f t="shared" si="2"/>
        <v>1.1517833935967105E-3</v>
      </c>
      <c r="E25" s="82">
        <f t="shared" si="5"/>
        <v>0.99859302974645781</v>
      </c>
      <c r="F25" s="91" t="s">
        <v>381</v>
      </c>
      <c r="G25" s="2"/>
      <c r="H25" s="78" t="s">
        <v>70</v>
      </c>
      <c r="I25" s="79">
        <v>1.1222601446923501E-4</v>
      </c>
      <c r="J25" s="82">
        <f t="shared" si="3"/>
        <v>1.0546455016293754E-4</v>
      </c>
      <c r="K25" s="82">
        <f t="shared" si="4"/>
        <v>0.99980490988018222</v>
      </c>
      <c r="L25" s="91" t="s">
        <v>381</v>
      </c>
    </row>
    <row r="26" spans="2:12" x14ac:dyDescent="0.2">
      <c r="B26" s="78" t="s">
        <v>61</v>
      </c>
      <c r="C26" s="79">
        <v>1.2868679973722499E-4</v>
      </c>
      <c r="D26" s="82">
        <f t="shared" si="2"/>
        <v>5.6047522967259177E-4</v>
      </c>
      <c r="E26" s="82">
        <f t="shared" si="5"/>
        <v>0.99915350497613042</v>
      </c>
      <c r="F26" s="91" t="s">
        <v>381</v>
      </c>
      <c r="G26" s="2"/>
      <c r="H26" s="78" t="s">
        <v>69</v>
      </c>
      <c r="I26" s="79">
        <v>8.3916292394149394E-5</v>
      </c>
      <c r="J26" s="82">
        <f t="shared" si="3"/>
        <v>7.8860450231141757E-5</v>
      </c>
      <c r="K26" s="82">
        <f t="shared" ref="K26" si="6">IF(J26=1,0,IF(ISNUMBER(J26+K25),J26+K25,0))</f>
        <v>0.99988377033041331</v>
      </c>
      <c r="L26" s="91"/>
    </row>
    <row r="27" spans="2:12" x14ac:dyDescent="0.2">
      <c r="B27" s="78" t="s">
        <v>84</v>
      </c>
      <c r="C27" s="79">
        <v>9.5201667510507194E-5</v>
      </c>
      <c r="D27" s="82">
        <f t="shared" si="2"/>
        <v>4.1463597332532328E-4</v>
      </c>
      <c r="E27" s="82">
        <f t="shared" ref="E27" si="7">IF(D27=1,0,IF(ISNUMBER(D27+E26),D27+E26,0))</f>
        <v>0.99956814094945579</v>
      </c>
      <c r="F27" s="91"/>
      <c r="G27" s="2"/>
      <c r="H27" s="78" t="s">
        <v>386</v>
      </c>
      <c r="I27" s="79">
        <v>6.2304648000000004E-5</v>
      </c>
      <c r="J27" s="82">
        <f t="shared" si="3"/>
        <v>5.8550877935538586E-5</v>
      </c>
      <c r="K27" s="82">
        <f t="shared" ref="K27" si="8">IF(J27=1,0,IF(ISNUMBER(J27+K26),J27+K26,0))</f>
        <v>0.99994232120834881</v>
      </c>
      <c r="L27" s="91"/>
    </row>
    <row r="28" spans="2:12" x14ac:dyDescent="0.2">
      <c r="B28" s="78" t="s">
        <v>71</v>
      </c>
      <c r="C28" s="79">
        <v>5.4418424485753398E-5</v>
      </c>
      <c r="D28" s="82">
        <f t="shared" si="2"/>
        <v>2.3701093681988968E-4</v>
      </c>
      <c r="E28" s="82">
        <f t="shared" ref="E28" si="9">IF(D28=1,0,IF(ISNUMBER(D28+E27),D28+E27,0))</f>
        <v>0.99980515188627572</v>
      </c>
      <c r="F28" s="91"/>
      <c r="G28" s="2"/>
      <c r="H28" s="78" t="s">
        <v>61</v>
      </c>
      <c r="I28" s="79">
        <v>5.1540321894234403E-5</v>
      </c>
      <c r="J28" s="82">
        <f t="shared" si="3"/>
        <v>4.8435087796141396E-5</v>
      </c>
      <c r="K28" s="82">
        <f t="shared" ref="K28:K31" si="10">IF(J28=1,0,IF(ISNUMBER(J28+K27),J28+K27,0))</f>
        <v>0.99999075629614498</v>
      </c>
      <c r="L28" s="91"/>
    </row>
    <row r="29" spans="2:12" x14ac:dyDescent="0.2">
      <c r="B29" s="78" t="s">
        <v>58</v>
      </c>
      <c r="C29" s="79">
        <v>2.2608720000000001E-5</v>
      </c>
      <c r="D29" s="82">
        <f t="shared" si="2"/>
        <v>9.8468743961917184E-5</v>
      </c>
      <c r="E29" s="82">
        <f t="shared" ref="E29:E31" si="11">IF(D29=1,0,IF(ISNUMBER(D29+E28),D29+E28,0))</f>
        <v>0.99990362063023763</v>
      </c>
      <c r="F29" s="91"/>
      <c r="G29" s="2"/>
      <c r="H29" s="78" t="s">
        <v>58</v>
      </c>
      <c r="I29" s="79">
        <v>4.1868000000000003E-6</v>
      </c>
      <c r="J29" s="82">
        <f t="shared" si="3"/>
        <v>3.9345510103919208E-6</v>
      </c>
      <c r="K29" s="82">
        <f t="shared" si="10"/>
        <v>0.99999469084715542</v>
      </c>
      <c r="L29" s="91"/>
    </row>
    <row r="30" spans="2:12" x14ac:dyDescent="0.2">
      <c r="B30" s="78" t="s">
        <v>67</v>
      </c>
      <c r="C30" s="79">
        <v>1.9458794194919101E-5</v>
      </c>
      <c r="D30" s="82">
        <f t="shared" si="2"/>
        <v>8.4749734765485595E-5</v>
      </c>
      <c r="E30" s="82">
        <f t="shared" si="11"/>
        <v>0.9999883703650031</v>
      </c>
      <c r="F30" s="91"/>
      <c r="G30" s="2"/>
      <c r="H30" s="78" t="s">
        <v>67</v>
      </c>
      <c r="I30" s="79">
        <v>3.7730318820631098E-6</v>
      </c>
      <c r="J30" s="82">
        <f t="shared" si="3"/>
        <v>3.5457118572208697E-6</v>
      </c>
      <c r="K30" s="82">
        <f t="shared" si="10"/>
        <v>0.99999823655901265</v>
      </c>
      <c r="L30" s="91"/>
    </row>
    <row r="31" spans="2:12" ht="12.75" thickBot="1" x14ac:dyDescent="0.25">
      <c r="B31" s="78" t="s">
        <v>386</v>
      </c>
      <c r="C31" s="79">
        <v>2.6701991999999999E-6</v>
      </c>
      <c r="D31" s="82">
        <f t="shared" si="2"/>
        <v>1.1629634997121293E-5</v>
      </c>
      <c r="E31" s="82">
        <f t="shared" si="11"/>
        <v>1.0000000000000002</v>
      </c>
      <c r="F31" s="91"/>
      <c r="G31" s="2"/>
      <c r="H31" s="80" t="s">
        <v>71</v>
      </c>
      <c r="I31" s="81">
        <v>1.87649739606046E-6</v>
      </c>
      <c r="J31" s="84">
        <f t="shared" si="3"/>
        <v>1.7634409873095182E-6</v>
      </c>
      <c r="K31" s="84">
        <f t="shared" si="10"/>
        <v>1</v>
      </c>
      <c r="L31" s="94"/>
    </row>
    <row r="32" spans="2:12" ht="12.75" thickBot="1" x14ac:dyDescent="0.25">
      <c r="B32" s="80"/>
      <c r="C32" s="81"/>
      <c r="D32" s="84"/>
      <c r="E32" s="84"/>
      <c r="F32" s="94"/>
      <c r="G32" s="2"/>
      <c r="H32" s="2"/>
      <c r="I32" s="2"/>
      <c r="J32" s="2"/>
      <c r="K32" s="2"/>
      <c r="L32" s="2"/>
    </row>
    <row r="33" spans="2:12" x14ac:dyDescent="0.2">
      <c r="B33" s="32"/>
      <c r="C33" s="32"/>
      <c r="D33" s="32"/>
      <c r="E33" s="32"/>
      <c r="G33" s="2"/>
      <c r="H33" s="2"/>
      <c r="I33" s="2"/>
      <c r="J33" s="2"/>
      <c r="K33" s="2"/>
      <c r="L33" s="2"/>
    </row>
    <row r="34" spans="2:12" customFormat="1" ht="12.75" x14ac:dyDescent="0.2"/>
    <row r="35" spans="2:12" ht="12.75" x14ac:dyDescent="0.2">
      <c r="B35"/>
      <c r="C35"/>
      <c r="D35"/>
      <c r="E35"/>
      <c r="F35"/>
      <c r="G35"/>
      <c r="H35"/>
      <c r="I35"/>
      <c r="J35"/>
    </row>
    <row r="36" spans="2:12" ht="12.75" x14ac:dyDescent="0.2">
      <c r="B36"/>
      <c r="C36"/>
      <c r="D36"/>
      <c r="E36"/>
      <c r="F36"/>
      <c r="G36"/>
      <c r="H36"/>
      <c r="I36"/>
      <c r="J36"/>
    </row>
    <row r="37" spans="2:12" ht="12.75" x14ac:dyDescent="0.2">
      <c r="B37"/>
      <c r="C37"/>
      <c r="D37"/>
      <c r="E37"/>
      <c r="F37"/>
      <c r="G37"/>
      <c r="H37"/>
      <c r="I37"/>
      <c r="J37"/>
    </row>
    <row r="38" spans="2:12" ht="12.75" x14ac:dyDescent="0.2">
      <c r="B38"/>
      <c r="C38"/>
      <c r="D38"/>
      <c r="E38"/>
      <c r="F38"/>
      <c r="G38"/>
      <c r="H38"/>
      <c r="I38"/>
      <c r="J38"/>
    </row>
    <row r="39" spans="2:12" ht="12.75" x14ac:dyDescent="0.2">
      <c r="B39"/>
      <c r="C39"/>
      <c r="D39"/>
      <c r="E39"/>
      <c r="F39"/>
      <c r="G39"/>
      <c r="H39"/>
      <c r="I39"/>
      <c r="J39"/>
    </row>
    <row r="40" spans="2:12" ht="12.75" x14ac:dyDescent="0.2">
      <c r="B40"/>
      <c r="C40"/>
      <c r="D40"/>
      <c r="E40"/>
      <c r="F40"/>
      <c r="G40"/>
      <c r="H40"/>
      <c r="I40"/>
      <c r="J40"/>
    </row>
    <row r="41" spans="2:12" ht="12.75" x14ac:dyDescent="0.2">
      <c r="B41"/>
      <c r="C41"/>
      <c r="D41"/>
      <c r="E41"/>
      <c r="F41"/>
      <c r="G41"/>
      <c r="H41"/>
      <c r="I41"/>
      <c r="J41"/>
    </row>
    <row r="42" spans="2:12" ht="12.75" x14ac:dyDescent="0.2">
      <c r="B42"/>
      <c r="C42"/>
      <c r="D42"/>
      <c r="E42"/>
      <c r="F42"/>
      <c r="G42"/>
      <c r="H42"/>
      <c r="I42"/>
      <c r="J42"/>
    </row>
    <row r="43" spans="2:12" ht="12.75" x14ac:dyDescent="0.2">
      <c r="B43"/>
      <c r="C43"/>
      <c r="D43"/>
      <c r="E43"/>
      <c r="F43"/>
      <c r="G43"/>
      <c r="H43"/>
      <c r="I43"/>
      <c r="J43"/>
    </row>
    <row r="44" spans="2:12" ht="12.75" x14ac:dyDescent="0.2">
      <c r="B44"/>
      <c r="C44"/>
      <c r="D44"/>
      <c r="E44"/>
      <c r="F44"/>
      <c r="G44"/>
      <c r="H44"/>
      <c r="I44"/>
      <c r="J44"/>
    </row>
    <row r="45" spans="2:12" ht="12.75" x14ac:dyDescent="0.2">
      <c r="B45"/>
      <c r="C45"/>
      <c r="D45"/>
      <c r="E45"/>
      <c r="F45"/>
      <c r="G45"/>
      <c r="H45"/>
      <c r="I45"/>
      <c r="J45"/>
    </row>
    <row r="46" spans="2:12" ht="12.75" x14ac:dyDescent="0.2">
      <c r="B46"/>
      <c r="C46"/>
      <c r="D46"/>
      <c r="E46"/>
      <c r="F46"/>
      <c r="G46"/>
      <c r="H46"/>
      <c r="I46"/>
      <c r="J46"/>
    </row>
    <row r="47" spans="2:12" ht="12.75" x14ac:dyDescent="0.2">
      <c r="B47"/>
      <c r="C47"/>
      <c r="D47"/>
      <c r="E47"/>
      <c r="F47"/>
      <c r="G47"/>
      <c r="H47"/>
      <c r="I47"/>
      <c r="J47"/>
    </row>
    <row r="48" spans="2:12" ht="12.75" x14ac:dyDescent="0.2">
      <c r="B48"/>
      <c r="C48"/>
      <c r="D48"/>
      <c r="E48"/>
      <c r="F48"/>
      <c r="G48"/>
      <c r="H48"/>
      <c r="I48"/>
      <c r="J48"/>
    </row>
    <row r="49" spans="2:10" ht="12.75" x14ac:dyDescent="0.2">
      <c r="B49"/>
      <c r="C49"/>
      <c r="D49"/>
      <c r="E49"/>
      <c r="F49"/>
      <c r="G49"/>
      <c r="H49"/>
      <c r="I49"/>
      <c r="J49"/>
    </row>
    <row r="50" spans="2:10" ht="12.75" x14ac:dyDescent="0.2">
      <c r="B50"/>
      <c r="C50"/>
      <c r="D50"/>
      <c r="E50"/>
      <c r="F50"/>
      <c r="G50"/>
      <c r="H50"/>
      <c r="I50"/>
      <c r="J50"/>
    </row>
    <row r="51" spans="2:10" ht="12.75" x14ac:dyDescent="0.2">
      <c r="B51"/>
      <c r="C51"/>
      <c r="D51"/>
      <c r="E51"/>
      <c r="F51"/>
      <c r="G51"/>
      <c r="H51"/>
      <c r="I51"/>
      <c r="J51"/>
    </row>
    <row r="52" spans="2:10" ht="12.75" x14ac:dyDescent="0.2">
      <c r="B52"/>
      <c r="C52"/>
      <c r="D52"/>
      <c r="E52"/>
      <c r="F52"/>
      <c r="G52"/>
      <c r="H52"/>
      <c r="I52"/>
      <c r="J52"/>
    </row>
    <row r="53" spans="2:10" ht="12.75" x14ac:dyDescent="0.2">
      <c r="B53"/>
      <c r="C53"/>
      <c r="D53"/>
      <c r="E53"/>
      <c r="F53"/>
      <c r="G53"/>
      <c r="H53"/>
      <c r="I53"/>
      <c r="J53"/>
    </row>
    <row r="54" spans="2:10" ht="12.75" x14ac:dyDescent="0.2">
      <c r="B54"/>
      <c r="C54"/>
      <c r="D54"/>
      <c r="E54"/>
      <c r="F54"/>
      <c r="G54"/>
      <c r="H54"/>
      <c r="I54"/>
      <c r="J54"/>
    </row>
    <row r="55" spans="2:10" ht="12.75" x14ac:dyDescent="0.2">
      <c r="B55"/>
      <c r="C55"/>
      <c r="D55"/>
      <c r="E55"/>
      <c r="F55"/>
      <c r="G55"/>
      <c r="H55"/>
      <c r="I55"/>
      <c r="J55"/>
    </row>
    <row r="56" spans="2:10" ht="12.75" x14ac:dyDescent="0.2">
      <c r="B56"/>
      <c r="C56"/>
      <c r="D56"/>
      <c r="E56"/>
      <c r="F56"/>
      <c r="G56"/>
      <c r="H56"/>
      <c r="I56"/>
      <c r="J56"/>
    </row>
    <row r="57" spans="2:10" ht="12.75" x14ac:dyDescent="0.2">
      <c r="B57"/>
      <c r="C57"/>
      <c r="D57"/>
      <c r="E57"/>
      <c r="F57"/>
      <c r="G57"/>
      <c r="H57"/>
      <c r="I57"/>
      <c r="J57"/>
    </row>
    <row r="58" spans="2:10" ht="12.75" x14ac:dyDescent="0.2">
      <c r="B58"/>
      <c r="C58"/>
      <c r="D58"/>
      <c r="E58"/>
      <c r="F58"/>
      <c r="G58"/>
      <c r="H58"/>
      <c r="I58"/>
      <c r="J58"/>
    </row>
    <row r="59" spans="2:10" ht="12.75" x14ac:dyDescent="0.2">
      <c r="B59"/>
      <c r="C59"/>
      <c r="D59"/>
      <c r="E59"/>
      <c r="F59"/>
      <c r="G59"/>
      <c r="H59"/>
      <c r="I59"/>
      <c r="J59"/>
    </row>
    <row r="60" spans="2:10" ht="12.75" x14ac:dyDescent="0.2">
      <c r="B60"/>
      <c r="C60"/>
      <c r="D60"/>
      <c r="E60"/>
      <c r="F60"/>
      <c r="G60"/>
      <c r="H60"/>
      <c r="I60"/>
      <c r="J60"/>
    </row>
    <row r="61" spans="2:10" ht="12.75" x14ac:dyDescent="0.2">
      <c r="B61"/>
      <c r="C61"/>
      <c r="D61"/>
      <c r="E61"/>
      <c r="F61"/>
      <c r="G61"/>
      <c r="H61"/>
      <c r="I61"/>
      <c r="J61"/>
    </row>
    <row r="62" spans="2:10" ht="12.75" x14ac:dyDescent="0.2">
      <c r="B62"/>
      <c r="C62"/>
      <c r="D62"/>
      <c r="E62"/>
      <c r="F62"/>
      <c r="G62"/>
      <c r="H62"/>
      <c r="I62"/>
      <c r="J62"/>
    </row>
    <row r="63" spans="2:10" ht="12.75" x14ac:dyDescent="0.2">
      <c r="B63"/>
      <c r="C63"/>
      <c r="D63"/>
      <c r="E63"/>
      <c r="F63"/>
      <c r="G63"/>
      <c r="H63"/>
      <c r="I63"/>
      <c r="J63"/>
    </row>
    <row r="102" spans="4:4" x14ac:dyDescent="0.2">
      <c r="D102" s="13"/>
    </row>
    <row r="103" spans="4:4" x14ac:dyDescent="0.2">
      <c r="D103" s="13"/>
    </row>
    <row r="104" spans="4:4" x14ac:dyDescent="0.2">
      <c r="D104" s="13"/>
    </row>
    <row r="105" spans="4:4" x14ac:dyDescent="0.2">
      <c r="D105" s="13"/>
    </row>
    <row r="106" spans="4:4" x14ac:dyDescent="0.2">
      <c r="D106" s="13"/>
    </row>
    <row r="107" spans="4:4" x14ac:dyDescent="0.2">
      <c r="D107" s="13"/>
    </row>
    <row r="108" spans="4:4" x14ac:dyDescent="0.2">
      <c r="D108" s="13"/>
    </row>
    <row r="109" spans="4:4" x14ac:dyDescent="0.2">
      <c r="D109" s="13"/>
    </row>
    <row r="110" spans="4:4" x14ac:dyDescent="0.2">
      <c r="D110" s="13"/>
    </row>
    <row r="111" spans="4:4" x14ac:dyDescent="0.2">
      <c r="D111" s="13"/>
    </row>
    <row r="112" spans="4:4" x14ac:dyDescent="0.2">
      <c r="D112" s="13"/>
    </row>
    <row r="113" spans="4:4" x14ac:dyDescent="0.2">
      <c r="D113" s="13"/>
    </row>
    <row r="114" spans="4:4" x14ac:dyDescent="0.2">
      <c r="D114" s="13"/>
    </row>
    <row r="115" spans="4:4" x14ac:dyDescent="0.2">
      <c r="D115" s="13"/>
    </row>
    <row r="116" spans="4:4" x14ac:dyDescent="0.2">
      <c r="D116" s="13"/>
    </row>
    <row r="117" spans="4:4" x14ac:dyDescent="0.2">
      <c r="D117" s="13"/>
    </row>
    <row r="118" spans="4:4" x14ac:dyDescent="0.2">
      <c r="D118" s="13"/>
    </row>
    <row r="119" spans="4:4" x14ac:dyDescent="0.2">
      <c r="D119" s="13"/>
    </row>
  </sheetData>
  <sortState xmlns:xlrd2="http://schemas.microsoft.com/office/spreadsheetml/2017/richdata2" ref="B35:C58">
    <sortCondition descending="1" ref="C35:C58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tabColor theme="4"/>
  </sheetPr>
  <dimension ref="B1:L68"/>
  <sheetViews>
    <sheetView showGridLines="0" workbookViewId="0">
      <selection activeCell="L5" sqref="L5"/>
    </sheetView>
  </sheetViews>
  <sheetFormatPr defaultColWidth="9.140625" defaultRowHeight="12" x14ac:dyDescent="0.2"/>
  <cols>
    <col min="1" max="1" width="6.5703125" style="10" bestFit="1" customWidth="1"/>
    <col min="2" max="2" width="16.28515625" style="10" bestFit="1" customWidth="1"/>
    <col min="3" max="3" width="7.5703125" style="10" bestFit="1" customWidth="1"/>
    <col min="4" max="4" width="14.42578125" style="10" bestFit="1" customWidth="1"/>
    <col min="5" max="5" width="11.42578125" style="10" bestFit="1" customWidth="1"/>
    <col min="6" max="6" width="13.28515625" style="30" bestFit="1" customWidth="1"/>
    <col min="7" max="7" width="2" style="10" customWidth="1"/>
    <col min="8" max="8" width="16.28515625" style="10" bestFit="1" customWidth="1"/>
    <col min="9" max="9" width="7.85546875" style="10" bestFit="1" customWidth="1"/>
    <col min="10" max="10" width="14.28515625" style="10" bestFit="1" customWidth="1"/>
    <col min="11" max="11" width="11.28515625" style="10" bestFit="1" customWidth="1"/>
    <col min="12" max="12" width="13.28515625" style="10" bestFit="1" customWidth="1"/>
    <col min="13" max="16384" width="9.140625" style="10"/>
  </cols>
  <sheetData>
    <row r="1" spans="2:12" ht="15" x14ac:dyDescent="0.25">
      <c r="B1" s="177" t="s">
        <v>373</v>
      </c>
    </row>
    <row r="3" spans="2:12" ht="12.75" thickBot="1" x14ac:dyDescent="0.25">
      <c r="B3" s="10" t="s">
        <v>29</v>
      </c>
      <c r="H3" s="10" t="s">
        <v>29</v>
      </c>
      <c r="L3" s="30"/>
    </row>
    <row r="4" spans="2:12" s="21" customFormat="1" ht="24.75" thickBot="1" x14ac:dyDescent="0.25">
      <c r="B4" s="40" t="s">
        <v>0</v>
      </c>
      <c r="C4" s="41" t="s">
        <v>347</v>
      </c>
      <c r="D4" s="41" t="s">
        <v>1</v>
      </c>
      <c r="E4" s="41" t="s">
        <v>2</v>
      </c>
      <c r="F4" s="42" t="s">
        <v>3</v>
      </c>
      <c r="H4" s="40" t="s">
        <v>0</v>
      </c>
      <c r="I4" s="41" t="s">
        <v>348</v>
      </c>
      <c r="J4" s="41" t="s">
        <v>1</v>
      </c>
      <c r="K4" s="41" t="s">
        <v>2</v>
      </c>
      <c r="L4" s="42" t="s">
        <v>3</v>
      </c>
    </row>
    <row r="5" spans="2:12" x14ac:dyDescent="0.2">
      <c r="B5" s="76" t="s">
        <v>181</v>
      </c>
      <c r="C5" s="77">
        <f>SUM(C6:C35)</f>
        <v>3.4176498168467679</v>
      </c>
      <c r="D5" s="86"/>
      <c r="E5" s="86"/>
      <c r="F5" s="90"/>
      <c r="G5" s="96"/>
      <c r="H5" s="76" t="s">
        <v>181</v>
      </c>
      <c r="I5" s="77">
        <f>SUM(I6:I36)</f>
        <v>48.06255594643094</v>
      </c>
      <c r="J5" s="86"/>
      <c r="K5" s="86"/>
      <c r="L5" s="87"/>
    </row>
    <row r="6" spans="2:12" x14ac:dyDescent="0.2">
      <c r="B6" s="78" t="s">
        <v>73</v>
      </c>
      <c r="C6" s="79">
        <v>1.8360352870126699</v>
      </c>
      <c r="D6" s="82">
        <f>IF(ISNUMBER(C6),C6/VLOOKUP("National Total",B$5:C$34,2,0),"0")</f>
        <v>0.53722159536715042</v>
      </c>
      <c r="E6" s="82">
        <f t="shared" ref="E6:E30" si="0">IF(D6=1,0,IF(ISNUMBER(D6+E5),D6+E5,0))</f>
        <v>0.53722159536715042</v>
      </c>
      <c r="F6" s="91" t="s">
        <v>364</v>
      </c>
      <c r="G6" s="96"/>
      <c r="H6" s="78" t="s">
        <v>73</v>
      </c>
      <c r="I6" s="79">
        <v>40.285602040321599</v>
      </c>
      <c r="J6" s="82">
        <f>IF(ISNUMBER(I6),I6/VLOOKUP("National Total",H$5:I$34,2,0),"0")</f>
        <v>0.83819100434905502</v>
      </c>
      <c r="K6" s="82">
        <f t="shared" ref="K6" si="1">IF(J6=1,0,IF(ISNUMBER(J6+K5),J6+K5,0))</f>
        <v>0.83819100434905502</v>
      </c>
      <c r="L6" s="83" t="s">
        <v>364</v>
      </c>
    </row>
    <row r="7" spans="2:12" x14ac:dyDescent="0.2">
      <c r="B7" s="78" t="s">
        <v>170</v>
      </c>
      <c r="C7" s="79">
        <v>0.67977453755131401</v>
      </c>
      <c r="D7" s="82">
        <f t="shared" ref="D7:D34" si="2">IF(ISNUMBER(C7),C7/VLOOKUP("National Total",B$5:C$34,2,0),"0")</f>
        <v>0.19890116717063058</v>
      </c>
      <c r="E7" s="82">
        <f t="shared" si="0"/>
        <v>0.73612276253778097</v>
      </c>
      <c r="F7" s="91" t="s">
        <v>364</v>
      </c>
      <c r="G7" s="96"/>
      <c r="H7" s="78" t="s">
        <v>131</v>
      </c>
      <c r="I7" s="79">
        <v>6.0664805358622198</v>
      </c>
      <c r="J7" s="82">
        <f t="shared" ref="J7:J34" si="3">IF(ISNUMBER(I7),I7/VLOOKUP("National Total",H$5:I$34,2,0),"0")</f>
        <v>0.12622051441924426</v>
      </c>
      <c r="K7" s="82">
        <f t="shared" ref="K7:K31" si="4">IF(J7=1,0,IF(ISNUMBER(J7+K6),J7+K6,0))</f>
        <v>0.96441151876829934</v>
      </c>
      <c r="L7" s="83" t="s">
        <v>381</v>
      </c>
    </row>
    <row r="8" spans="2:12" x14ac:dyDescent="0.2">
      <c r="B8" s="78" t="s">
        <v>63</v>
      </c>
      <c r="C8" s="79">
        <v>0.165024760289294</v>
      </c>
      <c r="D8" s="82">
        <f t="shared" si="2"/>
        <v>4.8286035472631036E-2</v>
      </c>
      <c r="E8" s="82">
        <f t="shared" si="0"/>
        <v>0.78440879801041197</v>
      </c>
      <c r="F8" s="91" t="s">
        <v>364</v>
      </c>
      <c r="G8" s="96"/>
      <c r="H8" s="78" t="s">
        <v>170</v>
      </c>
      <c r="I8" s="79">
        <v>0.375048020717966</v>
      </c>
      <c r="J8" s="82">
        <f t="shared" si="3"/>
        <v>7.8033307495336511E-3</v>
      </c>
      <c r="K8" s="82">
        <f t="shared" si="4"/>
        <v>0.97221484951783299</v>
      </c>
      <c r="L8" s="83" t="s">
        <v>381</v>
      </c>
    </row>
    <row r="9" spans="2:12" x14ac:dyDescent="0.2">
      <c r="B9" s="78" t="s">
        <v>131</v>
      </c>
      <c r="C9" s="79">
        <v>0.149712630190944</v>
      </c>
      <c r="D9" s="82">
        <f t="shared" si="2"/>
        <v>4.3805725634311364E-2</v>
      </c>
      <c r="E9" s="82">
        <f t="shared" si="0"/>
        <v>0.82821452364472337</v>
      </c>
      <c r="F9" s="91" t="s">
        <v>364</v>
      </c>
      <c r="G9" s="96"/>
      <c r="H9" s="78" t="s">
        <v>85</v>
      </c>
      <c r="I9" s="79">
        <v>0.33632973012934197</v>
      </c>
      <c r="J9" s="82">
        <f t="shared" si="3"/>
        <v>6.997749568379277E-3</v>
      </c>
      <c r="K9" s="82">
        <f t="shared" si="4"/>
        <v>0.97921259908621228</v>
      </c>
      <c r="L9" s="83" t="s">
        <v>381</v>
      </c>
    </row>
    <row r="10" spans="2:12" x14ac:dyDescent="0.2">
      <c r="B10" s="78" t="s">
        <v>65</v>
      </c>
      <c r="C10" s="79">
        <v>0.13374787443039199</v>
      </c>
      <c r="D10" s="82">
        <f t="shared" si="2"/>
        <v>3.9134458355301015E-2</v>
      </c>
      <c r="E10" s="82">
        <f t="shared" si="0"/>
        <v>0.86734898200002442</v>
      </c>
      <c r="F10" s="91" t="s">
        <v>381</v>
      </c>
      <c r="G10" s="96"/>
      <c r="H10" s="78" t="s">
        <v>63</v>
      </c>
      <c r="I10" s="79">
        <v>0.23620899676801399</v>
      </c>
      <c r="J10" s="82">
        <f t="shared" si="3"/>
        <v>4.9146157984457867E-3</v>
      </c>
      <c r="K10" s="82">
        <f t="shared" si="4"/>
        <v>0.98412721488465804</v>
      </c>
      <c r="L10" s="83" t="s">
        <v>381</v>
      </c>
    </row>
    <row r="11" spans="2:12" x14ac:dyDescent="0.2">
      <c r="B11" s="78" t="s">
        <v>82</v>
      </c>
      <c r="C11" s="79">
        <v>0.12892030554480799</v>
      </c>
      <c r="D11" s="82">
        <f t="shared" si="2"/>
        <v>3.7721917824733123E-2</v>
      </c>
      <c r="E11" s="82">
        <f t="shared" si="0"/>
        <v>0.90507089982475752</v>
      </c>
      <c r="F11" s="91" t="s">
        <v>381</v>
      </c>
      <c r="G11" s="96"/>
      <c r="H11" s="78" t="s">
        <v>82</v>
      </c>
      <c r="I11" s="79">
        <v>0.20903730903301601</v>
      </c>
      <c r="J11" s="82">
        <f t="shared" si="3"/>
        <v>4.3492757494212877E-3</v>
      </c>
      <c r="K11" s="82">
        <f t="shared" si="4"/>
        <v>0.98847649063407927</v>
      </c>
      <c r="L11" s="83" t="s">
        <v>381</v>
      </c>
    </row>
    <row r="12" spans="2:12" x14ac:dyDescent="0.2">
      <c r="B12" s="78" t="s">
        <v>55</v>
      </c>
      <c r="C12" s="79">
        <v>0.11976079684669701</v>
      </c>
      <c r="D12" s="82">
        <f t="shared" si="2"/>
        <v>3.5041857201505835E-2</v>
      </c>
      <c r="E12" s="82">
        <f t="shared" si="0"/>
        <v>0.9401127570262634</v>
      </c>
      <c r="F12" s="91" t="s">
        <v>381</v>
      </c>
      <c r="G12" s="96"/>
      <c r="H12" s="78" t="s">
        <v>55</v>
      </c>
      <c r="I12" s="79">
        <v>0.19325857716315301</v>
      </c>
      <c r="J12" s="82">
        <f t="shared" si="3"/>
        <v>4.0209800198423304E-3</v>
      </c>
      <c r="K12" s="82">
        <f t="shared" si="4"/>
        <v>0.99249747065392158</v>
      </c>
      <c r="L12" s="83" t="s">
        <v>381</v>
      </c>
    </row>
    <row r="13" spans="2:12" x14ac:dyDescent="0.2">
      <c r="B13" s="78" t="s">
        <v>80</v>
      </c>
      <c r="C13" s="79">
        <v>8.5160190546960904E-2</v>
      </c>
      <c r="D13" s="82">
        <f t="shared" si="2"/>
        <v>2.4917763700416911E-2</v>
      </c>
      <c r="E13" s="82">
        <f t="shared" si="0"/>
        <v>0.96503052072668027</v>
      </c>
      <c r="F13" s="91" t="s">
        <v>381</v>
      </c>
      <c r="G13" s="96"/>
      <c r="H13" s="78" t="s">
        <v>77</v>
      </c>
      <c r="I13" s="79">
        <v>7.8682414201183395E-2</v>
      </c>
      <c r="J13" s="82">
        <f t="shared" si="3"/>
        <v>1.6370834353645364E-3</v>
      </c>
      <c r="K13" s="82">
        <f t="shared" si="4"/>
        <v>0.99413455408928608</v>
      </c>
      <c r="L13" s="83" t="s">
        <v>381</v>
      </c>
    </row>
    <row r="14" spans="2:12" x14ac:dyDescent="0.2">
      <c r="B14" s="78" t="s">
        <v>56</v>
      </c>
      <c r="C14" s="79">
        <v>3.01710038987946E-2</v>
      </c>
      <c r="D14" s="82">
        <f t="shared" si="2"/>
        <v>8.8279974589764512E-3</v>
      </c>
      <c r="E14" s="82">
        <f t="shared" si="0"/>
        <v>0.97385851818565672</v>
      </c>
      <c r="F14" s="91" t="s">
        <v>381</v>
      </c>
      <c r="G14" s="96"/>
      <c r="H14" s="78" t="s">
        <v>75</v>
      </c>
      <c r="I14" s="79">
        <v>6.6082496280642403E-2</v>
      </c>
      <c r="J14" s="82">
        <f t="shared" si="3"/>
        <v>1.3749268006948265E-3</v>
      </c>
      <c r="K14" s="82">
        <f t="shared" si="4"/>
        <v>0.99550948088998092</v>
      </c>
      <c r="L14" s="83" t="s">
        <v>381</v>
      </c>
    </row>
    <row r="15" spans="2:12" x14ac:dyDescent="0.2">
      <c r="B15" s="78" t="s">
        <v>62</v>
      </c>
      <c r="C15" s="79">
        <v>2.0782809046155801E-2</v>
      </c>
      <c r="D15" s="82">
        <f t="shared" si="2"/>
        <v>6.0810235570976897E-3</v>
      </c>
      <c r="E15" s="82">
        <f t="shared" si="0"/>
        <v>0.97993954174275444</v>
      </c>
      <c r="F15" s="91" t="s">
        <v>381</v>
      </c>
      <c r="G15" s="96"/>
      <c r="H15" s="78" t="s">
        <v>65</v>
      </c>
      <c r="I15" s="79">
        <v>4.5725884988320198E-2</v>
      </c>
      <c r="J15" s="82">
        <f t="shared" si="3"/>
        <v>9.5138271546117681E-4</v>
      </c>
      <c r="K15" s="82">
        <f t="shared" si="4"/>
        <v>0.99646086360544206</v>
      </c>
      <c r="L15" s="83" t="s">
        <v>381</v>
      </c>
    </row>
    <row r="16" spans="2:12" x14ac:dyDescent="0.2">
      <c r="B16" s="78" t="s">
        <v>68</v>
      </c>
      <c r="C16" s="79">
        <v>1.42308711039564E-2</v>
      </c>
      <c r="D16" s="82">
        <f t="shared" si="2"/>
        <v>4.16393482849166E-3</v>
      </c>
      <c r="E16" s="82">
        <f t="shared" si="0"/>
        <v>0.98410347657124608</v>
      </c>
      <c r="F16" s="91" t="s">
        <v>381</v>
      </c>
      <c r="G16" s="96"/>
      <c r="H16" s="78" t="s">
        <v>80</v>
      </c>
      <c r="I16" s="79">
        <v>4.2545616756596003E-2</v>
      </c>
      <c r="J16" s="82">
        <f t="shared" si="3"/>
        <v>8.8521336243573999E-4</v>
      </c>
      <c r="K16" s="82">
        <f t="shared" si="4"/>
        <v>0.9973460769678778</v>
      </c>
      <c r="L16" s="83" t="s">
        <v>381</v>
      </c>
    </row>
    <row r="17" spans="2:12" x14ac:dyDescent="0.2">
      <c r="B17" s="78" t="s">
        <v>84</v>
      </c>
      <c r="C17" s="79">
        <v>1.21858134413449E-2</v>
      </c>
      <c r="D17" s="82">
        <f t="shared" si="2"/>
        <v>3.5655535512377091E-3</v>
      </c>
      <c r="E17" s="82">
        <f t="shared" si="0"/>
        <v>0.98766903012248375</v>
      </c>
      <c r="F17" s="91" t="s">
        <v>381</v>
      </c>
      <c r="G17" s="96"/>
      <c r="H17" s="78" t="s">
        <v>386</v>
      </c>
      <c r="I17" s="79">
        <v>3.7075980006000001E-2</v>
      </c>
      <c r="J17" s="82">
        <f t="shared" si="3"/>
        <v>7.7141090971782184E-4</v>
      </c>
      <c r="K17" s="82">
        <f t="shared" si="4"/>
        <v>0.99811748787759558</v>
      </c>
      <c r="L17" s="83" t="s">
        <v>381</v>
      </c>
    </row>
    <row r="18" spans="2:12" x14ac:dyDescent="0.2">
      <c r="B18" s="78" t="s">
        <v>85</v>
      </c>
      <c r="C18" s="79">
        <v>9.8920508861571194E-3</v>
      </c>
      <c r="D18" s="82">
        <f t="shared" si="2"/>
        <v>2.8944015379796396E-3</v>
      </c>
      <c r="E18" s="82">
        <f t="shared" si="0"/>
        <v>0.99056343166046334</v>
      </c>
      <c r="F18" s="91" t="s">
        <v>381</v>
      </c>
      <c r="G18" s="96"/>
      <c r="H18" s="78" t="s">
        <v>86</v>
      </c>
      <c r="I18" s="79">
        <v>1.6715908706677898E-2</v>
      </c>
      <c r="J18" s="82">
        <f t="shared" si="3"/>
        <v>3.4779483482544999E-4</v>
      </c>
      <c r="K18" s="82">
        <f t="shared" si="4"/>
        <v>0.99846528271242108</v>
      </c>
      <c r="L18" s="83" t="s">
        <v>381</v>
      </c>
    </row>
    <row r="19" spans="2:12" x14ac:dyDescent="0.2">
      <c r="B19" s="78" t="s">
        <v>70</v>
      </c>
      <c r="C19" s="79">
        <v>9.5259368183556008E-3</v>
      </c>
      <c r="D19" s="82">
        <f t="shared" si="2"/>
        <v>2.7872770262766513E-3</v>
      </c>
      <c r="E19" s="82">
        <f t="shared" si="0"/>
        <v>0.99335070868674002</v>
      </c>
      <c r="F19" s="91" t="s">
        <v>381</v>
      </c>
      <c r="G19" s="96"/>
      <c r="H19" s="78" t="s">
        <v>56</v>
      </c>
      <c r="I19" s="79">
        <v>1.4845021979298101E-2</v>
      </c>
      <c r="J19" s="82">
        <f t="shared" si="3"/>
        <v>3.0886875837073482E-4</v>
      </c>
      <c r="K19" s="82">
        <f t="shared" si="4"/>
        <v>0.99877415147079185</v>
      </c>
      <c r="L19" s="83" t="s">
        <v>381</v>
      </c>
    </row>
    <row r="20" spans="2:12" x14ac:dyDescent="0.2">
      <c r="B20" s="78" t="s">
        <v>69</v>
      </c>
      <c r="C20" s="79">
        <v>7.0966340811068496E-3</v>
      </c>
      <c r="D20" s="82">
        <f t="shared" si="2"/>
        <v>2.0764661277247031E-3</v>
      </c>
      <c r="E20" s="82">
        <f t="shared" si="0"/>
        <v>0.99542717481446474</v>
      </c>
      <c r="F20" s="91" t="s">
        <v>381</v>
      </c>
      <c r="G20" s="96"/>
      <c r="H20" s="78" t="s">
        <v>71</v>
      </c>
      <c r="I20" s="79">
        <v>1.12530730003581E-2</v>
      </c>
      <c r="J20" s="82">
        <f t="shared" si="3"/>
        <v>2.3413388611501294E-4</v>
      </c>
      <c r="K20" s="82">
        <f t="shared" si="4"/>
        <v>0.99900828535690689</v>
      </c>
      <c r="L20" s="83" t="s">
        <v>381</v>
      </c>
    </row>
    <row r="21" spans="2:12" x14ac:dyDescent="0.2">
      <c r="B21" s="78" t="s">
        <v>77</v>
      </c>
      <c r="C21" s="79">
        <v>4.4705917159763298E-3</v>
      </c>
      <c r="D21" s="82">
        <f t="shared" si="2"/>
        <v>1.3080894636832744E-3</v>
      </c>
      <c r="E21" s="82">
        <f t="shared" si="0"/>
        <v>0.99673526427814807</v>
      </c>
      <c r="F21" s="91" t="s">
        <v>381</v>
      </c>
      <c r="G21" s="96"/>
      <c r="H21" s="78" t="s">
        <v>62</v>
      </c>
      <c r="I21" s="79">
        <v>1.00861730956886E-2</v>
      </c>
      <c r="J21" s="82">
        <f t="shared" si="3"/>
        <v>2.0985511271873141E-4</v>
      </c>
      <c r="K21" s="82">
        <f t="shared" si="4"/>
        <v>0.99921814046962565</v>
      </c>
      <c r="L21" s="83" t="s">
        <v>381</v>
      </c>
    </row>
    <row r="22" spans="2:12" x14ac:dyDescent="0.2">
      <c r="B22" s="78" t="s">
        <v>60</v>
      </c>
      <c r="C22" s="79">
        <v>2.4996233278080501E-3</v>
      </c>
      <c r="D22" s="82">
        <f t="shared" si="2"/>
        <v>7.3138661412487302E-4</v>
      </c>
      <c r="E22" s="82">
        <f t="shared" si="0"/>
        <v>0.99746665089227293</v>
      </c>
      <c r="F22" s="91" t="s">
        <v>381</v>
      </c>
      <c r="G22" s="96"/>
      <c r="H22" s="78" t="s">
        <v>68</v>
      </c>
      <c r="I22" s="79">
        <v>9.7451821756277708E-3</v>
      </c>
      <c r="J22" s="82">
        <f t="shared" si="3"/>
        <v>2.027603814181138E-4</v>
      </c>
      <c r="K22" s="82">
        <f t="shared" si="4"/>
        <v>0.99942090085104374</v>
      </c>
      <c r="L22" s="83" t="s">
        <v>381</v>
      </c>
    </row>
    <row r="23" spans="2:12" x14ac:dyDescent="0.2">
      <c r="B23" s="78" t="s">
        <v>75</v>
      </c>
      <c r="C23" s="79">
        <v>1.9436028317835999E-3</v>
      </c>
      <c r="D23" s="82">
        <f t="shared" si="2"/>
        <v>5.6869572248242494E-4</v>
      </c>
      <c r="E23" s="82">
        <f t="shared" si="0"/>
        <v>0.99803534661475535</v>
      </c>
      <c r="F23" s="91" t="s">
        <v>381</v>
      </c>
      <c r="G23" s="96"/>
      <c r="H23" s="78" t="s">
        <v>84</v>
      </c>
      <c r="I23" s="79">
        <v>6.8545200607565198E-3</v>
      </c>
      <c r="J23" s="82">
        <f t="shared" si="3"/>
        <v>1.4261663629367441E-4</v>
      </c>
      <c r="K23" s="82">
        <f t="shared" si="4"/>
        <v>0.99956351748733741</v>
      </c>
      <c r="L23" s="83" t="s">
        <v>381</v>
      </c>
    </row>
    <row r="24" spans="2:12" x14ac:dyDescent="0.2">
      <c r="B24" s="78" t="s">
        <v>57</v>
      </c>
      <c r="C24" s="79">
        <v>1.6559151172366999E-3</v>
      </c>
      <c r="D24" s="82">
        <f t="shared" si="2"/>
        <v>4.8451866223219435E-4</v>
      </c>
      <c r="E24" s="82">
        <f t="shared" si="0"/>
        <v>0.99851986527698755</v>
      </c>
      <c r="F24" s="91" t="s">
        <v>381</v>
      </c>
      <c r="G24" s="96"/>
      <c r="H24" s="78" t="s">
        <v>70</v>
      </c>
      <c r="I24" s="79">
        <v>6.3881714921802399E-3</v>
      </c>
      <c r="J24" s="82">
        <f t="shared" si="3"/>
        <v>1.3291368647352632E-4</v>
      </c>
      <c r="K24" s="82">
        <f t="shared" si="4"/>
        <v>0.99969643117381091</v>
      </c>
      <c r="L24" s="83" t="s">
        <v>381</v>
      </c>
    </row>
    <row r="25" spans="2:12" x14ac:dyDescent="0.2">
      <c r="B25" s="78" t="s">
        <v>59</v>
      </c>
      <c r="C25" s="79">
        <v>1.5525518251796699E-3</v>
      </c>
      <c r="D25" s="82">
        <f t="shared" si="2"/>
        <v>4.5427469412653382E-4</v>
      </c>
      <c r="E25" s="82">
        <f t="shared" si="0"/>
        <v>0.99897413997111406</v>
      </c>
      <c r="F25" s="91" t="s">
        <v>381</v>
      </c>
      <c r="G25" s="96"/>
      <c r="H25" s="78" t="s">
        <v>57</v>
      </c>
      <c r="I25" s="79">
        <v>6.1600753632950001E-3</v>
      </c>
      <c r="J25" s="82">
        <f t="shared" si="3"/>
        <v>1.2816786877004277E-4</v>
      </c>
      <c r="K25" s="82">
        <f t="shared" si="4"/>
        <v>0.99982459904258092</v>
      </c>
      <c r="L25" s="83" t="s">
        <v>381</v>
      </c>
    </row>
    <row r="26" spans="2:12" s="22" customFormat="1" x14ac:dyDescent="0.2">
      <c r="B26" s="78" t="s">
        <v>66</v>
      </c>
      <c r="C26" s="79">
        <v>9.7787196775756305E-4</v>
      </c>
      <c r="D26" s="82">
        <f t="shared" si="2"/>
        <v>2.8612409701464931E-4</v>
      </c>
      <c r="E26" s="82">
        <f t="shared" si="0"/>
        <v>0.99926026406812873</v>
      </c>
      <c r="F26" s="91" t="s">
        <v>381</v>
      </c>
      <c r="G26" s="112"/>
      <c r="H26" s="78" t="s">
        <v>69</v>
      </c>
      <c r="I26" s="79">
        <v>4.7594390970817401E-3</v>
      </c>
      <c r="J26" s="82">
        <f t="shared" si="3"/>
        <v>9.9025925761968747E-5</v>
      </c>
      <c r="K26" s="82">
        <f t="shared" si="4"/>
        <v>0.99992362496834286</v>
      </c>
      <c r="L26" s="83" t="s">
        <v>381</v>
      </c>
    </row>
    <row r="27" spans="2:12" x14ac:dyDescent="0.2">
      <c r="B27" s="78" t="s">
        <v>86</v>
      </c>
      <c r="C27" s="79">
        <v>9.4976754015215598E-4</v>
      </c>
      <c r="D27" s="82">
        <f t="shared" si="2"/>
        <v>2.7790077715698843E-4</v>
      </c>
      <c r="E27" s="82">
        <f t="shared" si="0"/>
        <v>0.99953816484528568</v>
      </c>
      <c r="F27" s="91" t="s">
        <v>381</v>
      </c>
      <c r="G27" s="96"/>
      <c r="H27" s="78" t="s">
        <v>60</v>
      </c>
      <c r="I27" s="79">
        <v>1.3637924018232101E-3</v>
      </c>
      <c r="J27" s="82">
        <f t="shared" si="3"/>
        <v>2.8375361546382417E-5</v>
      </c>
      <c r="K27" s="82">
        <f t="shared" si="4"/>
        <v>0.99995200032988929</v>
      </c>
      <c r="L27" s="83" t="s">
        <v>381</v>
      </c>
    </row>
    <row r="28" spans="2:12" x14ac:dyDescent="0.2">
      <c r="B28" s="78" t="s">
        <v>386</v>
      </c>
      <c r="C28" s="79">
        <v>7.3079136000000003E-4</v>
      </c>
      <c r="D28" s="82">
        <f t="shared" si="2"/>
        <v>2.1382862468754955E-4</v>
      </c>
      <c r="E28" s="82">
        <f t="shared" si="0"/>
        <v>0.99975199346997323</v>
      </c>
      <c r="F28" s="91" t="s">
        <v>381</v>
      </c>
      <c r="G28" s="96"/>
      <c r="H28" s="78" t="s">
        <v>66</v>
      </c>
      <c r="I28" s="79">
        <v>1.07565916453332E-3</v>
      </c>
      <c r="J28" s="82">
        <f t="shared" si="3"/>
        <v>2.2380398698151153E-5</v>
      </c>
      <c r="K28" s="82">
        <f t="shared" si="4"/>
        <v>0.99997438072858746</v>
      </c>
      <c r="L28" s="83" t="s">
        <v>381</v>
      </c>
    </row>
    <row r="29" spans="2:12" x14ac:dyDescent="0.2">
      <c r="B29" s="78" t="s">
        <v>61</v>
      </c>
      <c r="C29" s="79">
        <v>3.64402881598909E-4</v>
      </c>
      <c r="D29" s="82">
        <f t="shared" si="2"/>
        <v>1.0662382079130584E-4</v>
      </c>
      <c r="E29" s="82">
        <f t="shared" si="0"/>
        <v>0.99985861729076453</v>
      </c>
      <c r="F29" s="91" t="s">
        <v>381</v>
      </c>
      <c r="G29" s="96"/>
      <c r="H29" s="78" t="s">
        <v>59</v>
      </c>
      <c r="I29" s="79">
        <v>8.7294905480405998E-4</v>
      </c>
      <c r="J29" s="82">
        <f t="shared" si="3"/>
        <v>1.8162768034580233E-5</v>
      </c>
      <c r="K29" s="82">
        <f t="shared" si="4"/>
        <v>0.99999254349662203</v>
      </c>
      <c r="L29" s="83" t="s">
        <v>381</v>
      </c>
    </row>
    <row r="30" spans="2:12" x14ac:dyDescent="0.2">
      <c r="B30" s="78" t="s">
        <v>71</v>
      </c>
      <c r="C30" s="79">
        <v>3.1642260258823302E-4</v>
      </c>
      <c r="D30" s="82">
        <f t="shared" si="2"/>
        <v>9.2584852031497636E-5</v>
      </c>
      <c r="E30" s="82">
        <f t="shared" si="0"/>
        <v>0.99995120214279598</v>
      </c>
      <c r="F30" s="91" t="s">
        <v>381</v>
      </c>
      <c r="G30" s="2"/>
      <c r="H30" s="78" t="s">
        <v>61</v>
      </c>
      <c r="I30" s="79">
        <v>2.03878228131332E-4</v>
      </c>
      <c r="J30" s="82">
        <f t="shared" si="3"/>
        <v>4.2419347892893684E-6</v>
      </c>
      <c r="K30" s="82">
        <f t="shared" si="4"/>
        <v>0.99999678543141135</v>
      </c>
      <c r="L30" s="83" t="s">
        <v>381</v>
      </c>
    </row>
    <row r="31" spans="2:12" x14ac:dyDescent="0.2">
      <c r="B31" s="78" t="s">
        <v>174</v>
      </c>
      <c r="C31" s="79">
        <v>1.3656276000000001E-4</v>
      </c>
      <c r="D31" s="82">
        <f t="shared" si="2"/>
        <v>3.9958090301363039E-5</v>
      </c>
      <c r="E31" s="82">
        <f t="shared" ref="E31" si="5">IF(D31=1,0,IF(ISNUMBER(D31+E30),D31+E30,0))</f>
        <v>0.99999116023309731</v>
      </c>
      <c r="F31" s="91" t="s">
        <v>381</v>
      </c>
      <c r="G31" s="2"/>
      <c r="H31" s="78" t="s">
        <v>174</v>
      </c>
      <c r="I31" s="79">
        <v>1.2518252999999999E-4</v>
      </c>
      <c r="J31" s="82">
        <f t="shared" si="3"/>
        <v>2.6045749655828672E-6</v>
      </c>
      <c r="K31" s="82">
        <f t="shared" si="4"/>
        <v>0.99999939000637694</v>
      </c>
      <c r="L31" s="83" t="s">
        <v>381</v>
      </c>
    </row>
    <row r="32" spans="2:12" x14ac:dyDescent="0.2">
      <c r="B32" s="78" t="s">
        <v>67</v>
      </c>
      <c r="C32" s="79">
        <v>2.76571014359763E-5</v>
      </c>
      <c r="D32" s="82">
        <f t="shared" si="2"/>
        <v>8.0924327880653441E-6</v>
      </c>
      <c r="E32" s="82">
        <f t="shared" ref="E32" si="6">IF(D32=1,0,IF(ISNUMBER(D32+E31),D32+E31,0))</f>
        <v>0.99999925266588541</v>
      </c>
      <c r="F32" s="91"/>
      <c r="G32" s="3"/>
      <c r="H32" s="78" t="s">
        <v>67</v>
      </c>
      <c r="I32" s="79">
        <v>2.9008011579573899E-5</v>
      </c>
      <c r="J32" s="82">
        <f t="shared" si="3"/>
        <v>6.0354700261686758E-7</v>
      </c>
      <c r="K32" s="82">
        <f t="shared" ref="K32" si="7">IF(J32=1,0,IF(ISNUMBER(J32+K31),J32+K31,0))</f>
        <v>0.99999999355337954</v>
      </c>
      <c r="L32" s="83"/>
    </row>
    <row r="33" spans="2:12" x14ac:dyDescent="0.2">
      <c r="B33" s="78" t="s">
        <v>78</v>
      </c>
      <c r="C33" s="79">
        <v>2.0098422982806802E-6</v>
      </c>
      <c r="D33" s="82">
        <f t="shared" si="2"/>
        <v>5.8807730633298885E-7</v>
      </c>
      <c r="E33" s="82">
        <f t="shared" ref="E33" si="8">IF(D33=1,0,IF(ISNUMBER(D33+E32),D33+E32,0))</f>
        <v>0.9999998407431917</v>
      </c>
      <c r="F33" s="91"/>
      <c r="G33" s="3"/>
      <c r="H33" s="78" t="s">
        <v>78</v>
      </c>
      <c r="I33" s="79">
        <v>2.0098422982806799E-7</v>
      </c>
      <c r="J33" s="82">
        <f t="shared" si="3"/>
        <v>4.181721630703096E-9</v>
      </c>
      <c r="K33" s="82">
        <f t="shared" ref="K33" si="9">IF(J33=1,0,IF(ISNUMBER(J33+K32),J33+K32,0))</f>
        <v>0.99999999773510118</v>
      </c>
      <c r="L33" s="83"/>
    </row>
    <row r="34" spans="2:12" x14ac:dyDescent="0.2">
      <c r="B34" s="78" t="s">
        <v>58</v>
      </c>
      <c r="C34" s="79">
        <v>5.4428400000000001E-7</v>
      </c>
      <c r="D34" s="82">
        <f t="shared" si="2"/>
        <v>1.5925680779728733E-7</v>
      </c>
      <c r="E34" s="82">
        <f t="shared" ref="E34" si="10">IF(D34=1,0,IF(ISNUMBER(D34+E33),D34+E33,0))</f>
        <v>0.99999999999999956</v>
      </c>
      <c r="F34" s="91"/>
      <c r="H34" s="78" t="s">
        <v>58</v>
      </c>
      <c r="I34" s="79">
        <v>1.088568E-7</v>
      </c>
      <c r="J34" s="82">
        <f t="shared" si="3"/>
        <v>2.2648982738522784E-9</v>
      </c>
      <c r="K34" s="82">
        <f t="shared" ref="K34" si="11">IF(J34=1,0,IF(ISNUMBER(J34+K33),J34+K33,0))</f>
        <v>0.99999999999999944</v>
      </c>
      <c r="L34" s="83"/>
    </row>
    <row r="35" spans="2:12" ht="12.75" thickBot="1" x14ac:dyDescent="0.25">
      <c r="B35" s="80" t="s">
        <v>72</v>
      </c>
      <c r="C35" s="81">
        <v>0</v>
      </c>
      <c r="D35" s="84">
        <f t="shared" ref="D35" si="12">IF(ISNUMBER(C35),C35/VLOOKUP("National Total",B$5:C$34,2,0),"0")</f>
        <v>0</v>
      </c>
      <c r="E35" s="84">
        <f t="shared" ref="E35" si="13">IF(D35=1,0,IF(ISNUMBER(D35+E34),D35+E34,0))</f>
        <v>0.99999999999999956</v>
      </c>
      <c r="F35" s="94"/>
      <c r="H35" s="78" t="s">
        <v>72</v>
      </c>
      <c r="I35" s="79">
        <v>0</v>
      </c>
      <c r="J35" s="82">
        <f t="shared" ref="J35" si="14">IF(ISNUMBER(I35),I35/VLOOKUP("National Total",H$5:I$34,2,0),"0")</f>
        <v>0</v>
      </c>
      <c r="K35" s="82">
        <f t="shared" ref="K35" si="15">IF(J35=1,0,IF(ISNUMBER(J35+K34),J35+K34,0))</f>
        <v>0.99999999999999944</v>
      </c>
      <c r="L35" s="83"/>
    </row>
    <row r="36" spans="2:12" ht="12.75" thickBot="1" x14ac:dyDescent="0.25">
      <c r="E36" s="32"/>
      <c r="H36" s="80"/>
      <c r="I36" s="81"/>
      <c r="J36" s="84"/>
      <c r="K36" s="84"/>
      <c r="L36" s="85"/>
    </row>
    <row r="37" spans="2:12" x14ac:dyDescent="0.2">
      <c r="E37" s="32"/>
    </row>
    <row r="38" spans="2:12" x14ac:dyDescent="0.2">
      <c r="E38" s="32"/>
    </row>
    <row r="39" spans="2:12" x14ac:dyDescent="0.2">
      <c r="E39" s="32"/>
    </row>
    <row r="40" spans="2:12" x14ac:dyDescent="0.2">
      <c r="E40" s="32"/>
    </row>
    <row r="41" spans="2:12" x14ac:dyDescent="0.2">
      <c r="E41" s="32"/>
    </row>
    <row r="42" spans="2:12" x14ac:dyDescent="0.2">
      <c r="E42" s="32"/>
    </row>
    <row r="43" spans="2:12" x14ac:dyDescent="0.2">
      <c r="E43" s="32"/>
    </row>
    <row r="44" spans="2:12" x14ac:dyDescent="0.2">
      <c r="E44" s="32"/>
    </row>
    <row r="45" spans="2:12" x14ac:dyDescent="0.2">
      <c r="E45" s="32"/>
    </row>
    <row r="46" spans="2:12" x14ac:dyDescent="0.2">
      <c r="E46" s="32"/>
    </row>
    <row r="47" spans="2:12" x14ac:dyDescent="0.2">
      <c r="E47" s="32"/>
    </row>
    <row r="48" spans="2:12" x14ac:dyDescent="0.2">
      <c r="E48" s="32"/>
    </row>
    <row r="49" spans="5:5" x14ac:dyDescent="0.2">
      <c r="E49" s="32"/>
    </row>
    <row r="50" spans="5:5" x14ac:dyDescent="0.2">
      <c r="E50" s="32"/>
    </row>
    <row r="51" spans="5:5" x14ac:dyDescent="0.2">
      <c r="E51" s="32"/>
    </row>
    <row r="52" spans="5:5" x14ac:dyDescent="0.2">
      <c r="E52" s="32"/>
    </row>
    <row r="53" spans="5:5" x14ac:dyDescent="0.2">
      <c r="E53" s="32"/>
    </row>
    <row r="54" spans="5:5" x14ac:dyDescent="0.2">
      <c r="E54" s="32"/>
    </row>
    <row r="55" spans="5:5" x14ac:dyDescent="0.2">
      <c r="E55" s="32"/>
    </row>
    <row r="56" spans="5:5" x14ac:dyDescent="0.2">
      <c r="E56" s="32"/>
    </row>
    <row r="57" spans="5:5" x14ac:dyDescent="0.2">
      <c r="E57" s="32"/>
    </row>
    <row r="58" spans="5:5" x14ac:dyDescent="0.2">
      <c r="E58" s="32"/>
    </row>
    <row r="59" spans="5:5" x14ac:dyDescent="0.2">
      <c r="E59" s="32"/>
    </row>
    <row r="60" spans="5:5" x14ac:dyDescent="0.2">
      <c r="E60" s="32"/>
    </row>
    <row r="61" spans="5:5" x14ac:dyDescent="0.2">
      <c r="E61" s="32"/>
    </row>
    <row r="62" spans="5:5" x14ac:dyDescent="0.2">
      <c r="E62" s="32"/>
    </row>
    <row r="63" spans="5:5" x14ac:dyDescent="0.2">
      <c r="E63" s="32"/>
    </row>
    <row r="64" spans="5:5" x14ac:dyDescent="0.2">
      <c r="E64" s="32"/>
    </row>
    <row r="65" spans="5:5" x14ac:dyDescent="0.2">
      <c r="E65" s="32"/>
    </row>
    <row r="66" spans="5:5" x14ac:dyDescent="0.2">
      <c r="E66" s="32"/>
    </row>
    <row r="67" spans="5:5" x14ac:dyDescent="0.2">
      <c r="E67" s="32"/>
    </row>
    <row r="68" spans="5:5" x14ac:dyDescent="0.2">
      <c r="E68" s="32"/>
    </row>
  </sheetData>
  <sortState xmlns:xlrd2="http://schemas.microsoft.com/office/spreadsheetml/2017/richdata2" ref="B32:C61">
    <sortCondition descending="1" ref="C32:C61"/>
  </sortState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A.2 Table 1.NOx</vt:lpstr>
      <vt:lpstr>A.2 Table 2.SO2</vt:lpstr>
      <vt:lpstr>A.2 Table 3.NMVOC</vt:lpstr>
      <vt:lpstr>A.2 Table 4.NH3,CO</vt:lpstr>
      <vt:lpstr>A.2 Table 5.TSP,PM10</vt:lpstr>
      <vt:lpstr>A.2 Table 6.PM2.5</vt:lpstr>
      <vt:lpstr>A.2 Table 7.Pb,Cd</vt:lpstr>
      <vt:lpstr>A.2 Table 8.Hg,As</vt:lpstr>
      <vt:lpstr>A.2 Table 9.Cr,Cu</vt:lpstr>
      <vt:lpstr>A.2 Table 10.Ni,Se</vt:lpstr>
      <vt:lpstr>A.2 Table 11.Zn</vt:lpstr>
      <vt:lpstr>A.2 Table 12.Dioxin,PCB,HCB</vt:lpstr>
      <vt:lpstr>A.2 Table 13.B(a)p,B(b)F</vt:lpstr>
      <vt:lpstr>A.2 Table 14.B(k)F,I(123-cd)P</vt:lpstr>
      <vt:lpstr>Table 15.PAH</vt:lpstr>
      <vt:lpstr>A.2 Table 16. KCA</vt:lpstr>
      <vt:lpstr>A.3 Fig.A3.1</vt:lpstr>
      <vt:lpstr>A.3 Fig.A3.2</vt:lpstr>
      <vt:lpstr>A.3 Table A3.1</vt:lpstr>
      <vt:lpstr>'Table 15.PAH'!Print_Area</vt:lpstr>
    </vt:vector>
  </TitlesOfParts>
  <Company>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Hyde</dc:creator>
  <cp:lastModifiedBy>Niharika Rahman</cp:lastModifiedBy>
  <cp:lastPrinted>2017-02-22T16:00:00Z</cp:lastPrinted>
  <dcterms:created xsi:type="dcterms:W3CDTF">2008-06-12T11:07:19Z</dcterms:created>
  <dcterms:modified xsi:type="dcterms:W3CDTF">2025-03-13T15:55:29Z</dcterms:modified>
</cp:coreProperties>
</file>